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uest\Documents\kyozai\excel_low\050_func\15_func\"/>
    </mc:Choice>
  </mc:AlternateContent>
  <bookViews>
    <workbookView xWindow="-15" yWindow="4260" windowWidth="15210" windowHeight="4320" tabRatio="601" firstSheet="1" activeTab="1"/>
  </bookViews>
  <sheets>
    <sheet name="問100" sheetId="21106" state="hidden" r:id="rId1"/>
    <sheet name="問1" sheetId="21112" r:id="rId2"/>
    <sheet name="問2" sheetId="21105" r:id="rId3"/>
    <sheet name="問3" sheetId="21104" r:id="rId4"/>
    <sheet name="問4" sheetId="21109" r:id="rId5"/>
    <sheet name="問5" sheetId="21107" r:id="rId6"/>
    <sheet name="問6" sheetId="21108" r:id="rId7"/>
    <sheet name="問25" sheetId="21111" state="hidden" r:id="rId8"/>
  </sheets>
  <definedNames>
    <definedName name="_xlnm.Print_Area" localSheetId="5">問5!$A$1:$M$62</definedName>
  </definedNames>
  <calcPr calcId="152511"/>
</workbook>
</file>

<file path=xl/calcChain.xml><?xml version="1.0" encoding="utf-8"?>
<calcChain xmlns="http://schemas.openxmlformats.org/spreadsheetml/2006/main">
  <c r="F42" i="21109" l="1"/>
  <c r="C54" i="21112"/>
  <c r="C55" i="21112"/>
  <c r="C56" i="21112"/>
  <c r="C57" i="21112"/>
  <c r="C58" i="21112"/>
  <c r="C59" i="21112"/>
  <c r="C60" i="21112"/>
  <c r="C61" i="21112"/>
  <c r="B61" i="21112"/>
  <c r="B60" i="21112"/>
  <c r="B59" i="21112"/>
  <c r="B58" i="21112"/>
  <c r="B57" i="21112"/>
  <c r="B56" i="21112"/>
  <c r="B55" i="21112"/>
  <c r="B54" i="21112"/>
  <c r="B24" i="21112"/>
  <c r="B23" i="21112"/>
  <c r="B22" i="21112"/>
  <c r="B21" i="21112"/>
  <c r="B20" i="21112"/>
  <c r="B19" i="21112"/>
  <c r="B18" i="21112"/>
  <c r="B17" i="21112"/>
  <c r="D56" i="21107"/>
  <c r="D57" i="21107"/>
  <c r="D58" i="21107"/>
  <c r="D59" i="21107"/>
  <c r="D60" i="21107"/>
  <c r="D55" i="21107"/>
  <c r="K44" i="21111"/>
  <c r="L44" i="21111"/>
  <c r="M44" i="21111"/>
  <c r="N44" i="21111"/>
  <c r="K43" i="21111"/>
  <c r="L43" i="21111"/>
  <c r="M43" i="21111"/>
  <c r="N43" i="21111"/>
  <c r="K42" i="21111"/>
  <c r="L42" i="21111"/>
  <c r="M42" i="21111"/>
  <c r="N42" i="21111"/>
  <c r="E26" i="21106"/>
  <c r="E27" i="21106"/>
  <c r="E28" i="21106"/>
  <c r="E29" i="21106"/>
  <c r="E30" i="21106"/>
  <c r="E31" i="21106"/>
  <c r="E32" i="21106"/>
  <c r="E33" i="21106"/>
  <c r="E34" i="21106"/>
  <c r="E35" i="21106"/>
  <c r="E36" i="21106"/>
  <c r="E37" i="21106"/>
  <c r="C61" i="21106"/>
  <c r="E61" i="21106"/>
  <c r="C62" i="21106"/>
  <c r="E62" i="21106"/>
  <c r="C63" i="21106"/>
  <c r="C64" i="21106"/>
  <c r="C65" i="21106"/>
  <c r="C66" i="21106"/>
  <c r="E70" i="21106"/>
  <c r="E71" i="21106"/>
  <c r="C67" i="21106" s="1"/>
  <c r="E72" i="21106"/>
  <c r="E73" i="21106"/>
  <c r="E74" i="21106"/>
  <c r="E75" i="21106"/>
  <c r="E76" i="21106"/>
  <c r="E77" i="21106"/>
  <c r="E78" i="21106"/>
  <c r="E79" i="21106"/>
  <c r="E80" i="21106"/>
  <c r="E81" i="21106"/>
  <c r="F43" i="21109"/>
  <c r="F44" i="21109"/>
  <c r="F42" i="21105"/>
  <c r="D42" i="21105" s="1"/>
  <c r="E42" i="21104"/>
  <c r="F42" i="21104" s="1"/>
  <c r="K6" i="21107"/>
  <c r="D44" i="21108"/>
  <c r="D45" i="21108"/>
  <c r="D46" i="21108"/>
  <c r="D47" i="21108"/>
  <c r="D48" i="21108"/>
</calcChain>
</file>

<file path=xl/sharedStrings.xml><?xml version="1.0" encoding="utf-8"?>
<sst xmlns="http://schemas.openxmlformats.org/spreadsheetml/2006/main" count="249" uniqueCount="105">
  <si>
    <t>売上金額</t>
    <rPh sb="0" eb="2">
      <t>ウリアゲ</t>
    </rPh>
    <rPh sb="2" eb="4">
      <t>キンガク</t>
    </rPh>
    <phoneticPr fontId="2"/>
  </si>
  <si>
    <t>発注ケース数 換算表</t>
    <rPh sb="0" eb="2">
      <t>ハッチュウ</t>
    </rPh>
    <rPh sb="5" eb="6">
      <t>スウ</t>
    </rPh>
    <rPh sb="7" eb="9">
      <t>カンサン</t>
    </rPh>
    <rPh sb="9" eb="10">
      <t>ヒョウ</t>
    </rPh>
    <phoneticPr fontId="2"/>
  </si>
  <si>
    <t>商品名</t>
    <rPh sb="0" eb="3">
      <t>ショウヒンメイ</t>
    </rPh>
    <phoneticPr fontId="2"/>
  </si>
  <si>
    <t>必要個数</t>
    <rPh sb="0" eb="2">
      <t>ヒツヨウ</t>
    </rPh>
    <rPh sb="2" eb="4">
      <t>コスウ</t>
    </rPh>
    <phoneticPr fontId="2"/>
  </si>
  <si>
    <t>1ｹｰｽ個数</t>
    <rPh sb="4" eb="6">
      <t>コスウ</t>
    </rPh>
    <phoneticPr fontId="2"/>
  </si>
  <si>
    <t>発注ｹｰｽ数</t>
    <rPh sb="0" eb="2">
      <t>ハッチュウ</t>
    </rPh>
    <rPh sb="5" eb="6">
      <t>スウ</t>
    </rPh>
    <phoneticPr fontId="2"/>
  </si>
  <si>
    <t>発注単品数</t>
    <rPh sb="0" eb="2">
      <t>ハッチュウ</t>
    </rPh>
    <rPh sb="2" eb="4">
      <t>タンピン</t>
    </rPh>
    <rPh sb="4" eb="5">
      <t>スウ</t>
    </rPh>
    <phoneticPr fontId="2"/>
  </si>
  <si>
    <t>※発注はケース単位。ただし、端数は単品で発注可</t>
    <rPh sb="1" eb="3">
      <t>ハッチュウ</t>
    </rPh>
    <rPh sb="7" eb="9">
      <t>タンイ</t>
    </rPh>
    <rPh sb="14" eb="16">
      <t>ハスウ</t>
    </rPh>
    <rPh sb="17" eb="19">
      <t>タンピン</t>
    </rPh>
    <rPh sb="20" eb="22">
      <t>ハッチュウ</t>
    </rPh>
    <rPh sb="22" eb="23">
      <t>カ</t>
    </rPh>
    <phoneticPr fontId="2"/>
  </si>
  <si>
    <t>総個数</t>
    <rPh sb="0" eb="1">
      <t>ソウ</t>
    </rPh>
    <rPh sb="1" eb="3">
      <t>コスウ</t>
    </rPh>
    <phoneticPr fontId="2"/>
  </si>
  <si>
    <t>※発注はケース単位。端数での発注は不可</t>
    <rPh sb="1" eb="3">
      <t>ハッチュウ</t>
    </rPh>
    <rPh sb="7" eb="9">
      <t>タンイ</t>
    </rPh>
    <rPh sb="10" eb="12">
      <t>ハスウ</t>
    </rPh>
    <rPh sb="14" eb="16">
      <t>ハッチュウ</t>
    </rPh>
    <rPh sb="17" eb="19">
      <t>フカ</t>
    </rPh>
    <phoneticPr fontId="2"/>
  </si>
  <si>
    <t>オリジナルツアー催行状況表</t>
    <rPh sb="8" eb="10">
      <t>サイコウ</t>
    </rPh>
    <rPh sb="10" eb="12">
      <t>ジョウキョウ</t>
    </rPh>
    <rPh sb="12" eb="13">
      <t>ヒョウ</t>
    </rPh>
    <phoneticPr fontId="2"/>
  </si>
  <si>
    <t>ツアー名</t>
    <rPh sb="3" eb="4">
      <t>メイ</t>
    </rPh>
    <phoneticPr fontId="2"/>
  </si>
  <si>
    <t>自由に選べるローマの休日８日間</t>
    <rPh sb="0" eb="2">
      <t>ジユウ</t>
    </rPh>
    <rPh sb="3" eb="4">
      <t>エラ</t>
    </rPh>
    <rPh sb="10" eb="12">
      <t>キュウジツ</t>
    </rPh>
    <rPh sb="13" eb="14">
      <t>ヒ</t>
    </rPh>
    <rPh sb="14" eb="15">
      <t>アイダ</t>
    </rPh>
    <phoneticPr fontId="2"/>
  </si>
  <si>
    <t>ツアー代金</t>
    <rPh sb="3" eb="5">
      <t>ダイキン</t>
    </rPh>
    <phoneticPr fontId="2"/>
  </si>
  <si>
    <t>～</t>
    <phoneticPr fontId="2"/>
  </si>
  <si>
    <t>出発日</t>
    <rPh sb="0" eb="2">
      <t>シュッパツ</t>
    </rPh>
    <rPh sb="2" eb="3">
      <t>ビ</t>
    </rPh>
    <phoneticPr fontId="2"/>
  </si>
  <si>
    <t>～</t>
    <phoneticPr fontId="2"/>
  </si>
  <si>
    <t>ツアー参加者数合計</t>
    <rPh sb="3" eb="6">
      <t>サンカシャ</t>
    </rPh>
    <rPh sb="6" eb="7">
      <t>スウ</t>
    </rPh>
    <rPh sb="7" eb="9">
      <t>ゴウケイ</t>
    </rPh>
    <phoneticPr fontId="2"/>
  </si>
  <si>
    <t>ツアー平均参加者数</t>
    <rPh sb="3" eb="5">
      <t>ヘイキン</t>
    </rPh>
    <rPh sb="5" eb="7">
      <t>サンカ</t>
    </rPh>
    <rPh sb="7" eb="8">
      <t>シャ</t>
    </rPh>
    <rPh sb="8" eb="9">
      <t>スウ</t>
    </rPh>
    <phoneticPr fontId="2"/>
  </si>
  <si>
    <t>ツアー催行数</t>
    <rPh sb="3" eb="5">
      <t>サイコウ</t>
    </rPh>
    <rPh sb="5" eb="6">
      <t>カズ</t>
    </rPh>
    <phoneticPr fontId="2"/>
  </si>
  <si>
    <t>ツアー企画数</t>
    <rPh sb="3" eb="5">
      <t>キカク</t>
    </rPh>
    <rPh sb="5" eb="6">
      <t>カズ</t>
    </rPh>
    <phoneticPr fontId="2"/>
  </si>
  <si>
    <t>売上金額合計</t>
    <rPh sb="0" eb="2">
      <t>ウリアゲ</t>
    </rPh>
    <rPh sb="2" eb="3">
      <t>キン</t>
    </rPh>
    <rPh sb="3" eb="4">
      <t>ガク</t>
    </rPh>
    <rPh sb="4" eb="6">
      <t>ゴウケイ</t>
    </rPh>
    <phoneticPr fontId="2"/>
  </si>
  <si>
    <t>参加者数</t>
    <rPh sb="0" eb="3">
      <t>サンカシャ</t>
    </rPh>
    <rPh sb="3" eb="4">
      <t>スウ</t>
    </rPh>
    <phoneticPr fontId="2"/>
  </si>
  <si>
    <t>中止</t>
    <rPh sb="0" eb="2">
      <t>チュウシ</t>
    </rPh>
    <phoneticPr fontId="2"/>
  </si>
  <si>
    <t>氏名</t>
    <rPh sb="0" eb="2">
      <t>シメイ</t>
    </rPh>
    <phoneticPr fontId="2"/>
  </si>
  <si>
    <t>通信費</t>
    <rPh sb="0" eb="3">
      <t>ツウシンヒ</t>
    </rPh>
    <phoneticPr fontId="2"/>
  </si>
  <si>
    <t>支給額</t>
    <rPh sb="0" eb="3">
      <t>シキュウガク</t>
    </rPh>
    <phoneticPr fontId="2"/>
  </si>
  <si>
    <t>支給額の上限は</t>
    <rPh sb="0" eb="3">
      <t>シキュウガク</t>
    </rPh>
    <rPh sb="4" eb="6">
      <t>ジョウゲン</t>
    </rPh>
    <phoneticPr fontId="2"/>
  </si>
  <si>
    <t>円です</t>
    <rPh sb="0" eb="1">
      <t>エン</t>
    </rPh>
    <phoneticPr fontId="2"/>
  </si>
  <si>
    <t>青葉ストア「残業代」算出表</t>
    <rPh sb="0" eb="2">
      <t>アオバ</t>
    </rPh>
    <rPh sb="6" eb="9">
      <t>ザンギョウダイ</t>
    </rPh>
    <rPh sb="10" eb="12">
      <t>サンシュツ</t>
    </rPh>
    <rPh sb="12" eb="13">
      <t>ヒョウ</t>
    </rPh>
    <phoneticPr fontId="2"/>
  </si>
  <si>
    <t>残業時間</t>
    <rPh sb="0" eb="2">
      <t>ザンギョウ</t>
    </rPh>
    <rPh sb="2" eb="4">
      <t>ジカン</t>
    </rPh>
    <phoneticPr fontId="2"/>
  </si>
  <si>
    <t>残業代</t>
    <rPh sb="0" eb="3">
      <t>ザンギョウダイ</t>
    </rPh>
    <phoneticPr fontId="2"/>
  </si>
  <si>
    <t>１）残業代の時給</t>
    <rPh sb="2" eb="5">
      <t>ザンギョウダイ</t>
    </rPh>
    <rPh sb="6" eb="8">
      <t>ジキュウ</t>
    </rPh>
    <phoneticPr fontId="2"/>
  </si>
  <si>
    <t>２）残業代の支給の上限</t>
    <rPh sb="2" eb="4">
      <t>ザンギョウ</t>
    </rPh>
    <rPh sb="4" eb="5">
      <t>ダイ</t>
    </rPh>
    <rPh sb="6" eb="8">
      <t>シキュウ</t>
    </rPh>
    <rPh sb="9" eb="11">
      <t>ジョウゲン</t>
    </rPh>
    <phoneticPr fontId="2"/>
  </si>
  <si>
    <t>円</t>
    <rPh sb="0" eb="1">
      <t>エン</t>
    </rPh>
    <phoneticPr fontId="2"/>
  </si>
  <si>
    <t>時間</t>
    <rPh sb="0" eb="2">
      <t>ジカン</t>
    </rPh>
    <phoneticPr fontId="2"/>
  </si>
  <si>
    <t>A</t>
    <phoneticPr fontId="2"/>
  </si>
  <si>
    <t>B</t>
    <phoneticPr fontId="2"/>
  </si>
  <si>
    <t>AとB　小さい方の値は</t>
    <rPh sb="4" eb="5">
      <t>チイ</t>
    </rPh>
    <rPh sb="7" eb="8">
      <t>ホウ</t>
    </rPh>
    <rPh sb="9" eb="10">
      <t>アタイ</t>
    </rPh>
    <phoneticPr fontId="2"/>
  </si>
  <si>
    <t>答えは43</t>
    <rPh sb="0" eb="1">
      <t>コタ</t>
    </rPh>
    <phoneticPr fontId="2"/>
  </si>
  <si>
    <t>資材の発注数</t>
    <rPh sb="0" eb="2">
      <t>シザイ</t>
    </rPh>
    <rPh sb="3" eb="6">
      <t>ハッチュウスウ</t>
    </rPh>
    <phoneticPr fontId="2"/>
  </si>
  <si>
    <t>品名</t>
    <rPh sb="0" eb="2">
      <t>ヒンメイ</t>
    </rPh>
    <phoneticPr fontId="2"/>
  </si>
  <si>
    <t>発注単位</t>
    <rPh sb="0" eb="2">
      <t>ハッチュウ</t>
    </rPh>
    <rPh sb="2" eb="4">
      <t>タンイ</t>
    </rPh>
    <phoneticPr fontId="2"/>
  </si>
  <si>
    <t>注文数</t>
    <rPh sb="0" eb="3">
      <t>チュウモンスウ</t>
    </rPh>
    <phoneticPr fontId="2"/>
  </si>
  <si>
    <t>※必要個数を上回る最低の個数を注文します。</t>
    <rPh sb="1" eb="3">
      <t>ヒツヨウ</t>
    </rPh>
    <rPh sb="3" eb="5">
      <t>コスウ</t>
    </rPh>
    <rPh sb="6" eb="8">
      <t>ウワマワ</t>
    </rPh>
    <rPh sb="9" eb="11">
      <t>サイテイ</t>
    </rPh>
    <rPh sb="12" eb="14">
      <t>コスウ</t>
    </rPh>
    <rPh sb="15" eb="17">
      <t>チュウモン</t>
    </rPh>
    <phoneticPr fontId="2"/>
  </si>
  <si>
    <t>表１．菓子の製造個数</t>
    <rPh sb="0" eb="1">
      <t>ヒョウ</t>
    </rPh>
    <rPh sb="3" eb="5">
      <t>カシ</t>
    </rPh>
    <rPh sb="6" eb="8">
      <t>セイゾウ</t>
    </rPh>
    <rPh sb="8" eb="10">
      <t>コスウ</t>
    </rPh>
    <phoneticPr fontId="2"/>
  </si>
  <si>
    <t>表２．セットに必要な個数</t>
    <rPh sb="0" eb="1">
      <t>ヒョウ</t>
    </rPh>
    <rPh sb="7" eb="9">
      <t>ヒツヨウ</t>
    </rPh>
    <rPh sb="10" eb="12">
      <t>コスウ</t>
    </rPh>
    <phoneticPr fontId="2"/>
  </si>
  <si>
    <t>表３．セット数</t>
    <rPh sb="0" eb="1">
      <t>ヒョウ</t>
    </rPh>
    <rPh sb="6" eb="7">
      <t>スウ</t>
    </rPh>
    <phoneticPr fontId="2"/>
  </si>
  <si>
    <t>最中</t>
    <rPh sb="0" eb="2">
      <t>モナカ</t>
    </rPh>
    <phoneticPr fontId="2"/>
  </si>
  <si>
    <t>どら焼き</t>
    <rPh sb="2" eb="3">
      <t>ヤ</t>
    </rPh>
    <phoneticPr fontId="2"/>
  </si>
  <si>
    <t>饅頭</t>
    <rPh sb="0" eb="2">
      <t>マンジュウ</t>
    </rPh>
    <phoneticPr fontId="2"/>
  </si>
  <si>
    <t>セット名</t>
    <rPh sb="3" eb="4">
      <t>メイ</t>
    </rPh>
    <phoneticPr fontId="2"/>
  </si>
  <si>
    <t>作れるセット数</t>
    <rPh sb="0" eb="1">
      <t>ツク</t>
    </rPh>
    <rPh sb="6" eb="7">
      <t>スウ</t>
    </rPh>
    <phoneticPr fontId="2"/>
  </si>
  <si>
    <t>数量</t>
    <rPh sb="0" eb="2">
      <t>スウリョウ</t>
    </rPh>
    <phoneticPr fontId="2"/>
  </si>
  <si>
    <t>もみじ</t>
    <phoneticPr fontId="2"/>
  </si>
  <si>
    <t>よもぎ</t>
    <phoneticPr fontId="2"/>
  </si>
  <si>
    <t>ききょう</t>
    <phoneticPr fontId="2"/>
  </si>
  <si>
    <t>各菓子で作れるセット数</t>
    <rPh sb="0" eb="1">
      <t>カク</t>
    </rPh>
    <rPh sb="1" eb="3">
      <t>カシ</t>
    </rPh>
    <rPh sb="4" eb="5">
      <t>ツク</t>
    </rPh>
    <rPh sb="10" eb="11">
      <t>スウ</t>
    </rPh>
    <phoneticPr fontId="2"/>
  </si>
  <si>
    <t>よもぎ</t>
    <phoneticPr fontId="2"/>
  </si>
  <si>
    <t>ききょう</t>
    <phoneticPr fontId="2"/>
  </si>
  <si>
    <t>青田赤道</t>
    <rPh sb="0" eb="2">
      <t>アオタ</t>
    </rPh>
    <rPh sb="2" eb="3">
      <t>アカ</t>
    </rPh>
    <rPh sb="3" eb="4">
      <t>ミチ</t>
    </rPh>
    <phoneticPr fontId="2"/>
  </si>
  <si>
    <t>車虎次郎</t>
    <rPh sb="0" eb="1">
      <t>クルマ</t>
    </rPh>
    <rPh sb="1" eb="2">
      <t>トラ</t>
    </rPh>
    <rPh sb="2" eb="4">
      <t>ジロウ</t>
    </rPh>
    <phoneticPr fontId="2"/>
  </si>
  <si>
    <t>大賀真</t>
    <rPh sb="0" eb="1">
      <t>ダイ</t>
    </rPh>
    <rPh sb="1" eb="2">
      <t>ガ</t>
    </rPh>
    <rPh sb="2" eb="3">
      <t>マコト</t>
    </rPh>
    <phoneticPr fontId="2"/>
  </si>
  <si>
    <t>金田一耕介</t>
    <rPh sb="0" eb="3">
      <t>キンダイチ</t>
    </rPh>
    <rPh sb="3" eb="5">
      <t>コウスケ</t>
    </rPh>
    <phoneticPr fontId="2"/>
  </si>
  <si>
    <t>倉田万作</t>
    <rPh sb="0" eb="2">
      <t>クラタ</t>
    </rPh>
    <rPh sb="2" eb="4">
      <t>マンサク</t>
    </rPh>
    <phoneticPr fontId="2"/>
  </si>
  <si>
    <t>鼠小僧</t>
    <rPh sb="0" eb="1">
      <t>ネズミ</t>
    </rPh>
    <rPh sb="1" eb="3">
      <t>コゾウ</t>
    </rPh>
    <phoneticPr fontId="2"/>
  </si>
  <si>
    <t>タオル</t>
    <phoneticPr fontId="2"/>
  </si>
  <si>
    <t>よもぎ饅頭</t>
    <rPh sb="3" eb="5">
      <t>マンジュウ</t>
    </rPh>
    <phoneticPr fontId="2"/>
  </si>
  <si>
    <t>もみじ饅頭</t>
    <rPh sb="3" eb="5">
      <t>マンジュウ</t>
    </rPh>
    <phoneticPr fontId="2"/>
  </si>
  <si>
    <t>そば粉饅頭</t>
    <rPh sb="2" eb="3">
      <t>コ</t>
    </rPh>
    <rPh sb="3" eb="5">
      <t>マンジュウ</t>
    </rPh>
    <phoneticPr fontId="2"/>
  </si>
  <si>
    <t>和菓子の発注数</t>
    <rPh sb="0" eb="3">
      <t>ワガシ</t>
    </rPh>
    <rPh sb="4" eb="7">
      <t>ハッチュウスウ</t>
    </rPh>
    <phoneticPr fontId="2"/>
  </si>
  <si>
    <t>｢渋谷｣駅発の運賃早見表</t>
    <rPh sb="1" eb="3">
      <t>シブヤ</t>
    </rPh>
    <rPh sb="4" eb="5">
      <t>エキ</t>
    </rPh>
    <rPh sb="5" eb="6">
      <t>ハツ</t>
    </rPh>
    <rPh sb="7" eb="9">
      <t>ウンチン</t>
    </rPh>
    <rPh sb="9" eb="11">
      <t>ハヤミ</t>
    </rPh>
    <rPh sb="11" eb="12">
      <t>ヒョウ</t>
    </rPh>
    <phoneticPr fontId="2"/>
  </si>
  <si>
    <t>大人料金</t>
    <rPh sb="0" eb="2">
      <t>オトナ</t>
    </rPh>
    <rPh sb="2" eb="4">
      <t>リョウキン</t>
    </rPh>
    <phoneticPr fontId="2"/>
  </si>
  <si>
    <t>駅名</t>
    <rPh sb="0" eb="2">
      <t>エキメイ</t>
    </rPh>
    <phoneticPr fontId="2"/>
  </si>
  <si>
    <t>運賃</t>
    <rPh sb="0" eb="2">
      <t>ウンチン</t>
    </rPh>
    <phoneticPr fontId="2"/>
  </si>
  <si>
    <t>二子玉川</t>
    <rPh sb="0" eb="4">
      <t>フタコタマガワ</t>
    </rPh>
    <phoneticPr fontId="2"/>
  </si>
  <si>
    <t>溝口</t>
    <rPh sb="0" eb="2">
      <t>ミゾノクチ</t>
    </rPh>
    <phoneticPr fontId="2"/>
  </si>
  <si>
    <t>鷺沼</t>
    <rPh sb="0" eb="2">
      <t>サギヌマ</t>
    </rPh>
    <phoneticPr fontId="2"/>
  </si>
  <si>
    <t>たまプラーザ</t>
    <phoneticPr fontId="2"/>
  </si>
  <si>
    <t>あざみ野</t>
    <rPh sb="3" eb="4">
      <t>ノ</t>
    </rPh>
    <phoneticPr fontId="2"/>
  </si>
  <si>
    <t>青葉台</t>
    <rPh sb="0" eb="3">
      <t>アオバダイ</t>
    </rPh>
    <phoneticPr fontId="2"/>
  </si>
  <si>
    <t>長津田</t>
    <rPh sb="0" eb="3">
      <t>ナガツダ</t>
    </rPh>
    <phoneticPr fontId="2"/>
  </si>
  <si>
    <t>中央林間</t>
    <rPh sb="0" eb="4">
      <t>チュウオウリンカン</t>
    </rPh>
    <phoneticPr fontId="2"/>
  </si>
  <si>
    <t>子供料金</t>
    <rPh sb="0" eb="2">
      <t>コドモ</t>
    </rPh>
    <rPh sb="2" eb="4">
      <t>リョウキン</t>
    </rPh>
    <phoneticPr fontId="2"/>
  </si>
  <si>
    <t>年齢</t>
  </si>
  <si>
    <t>区分</t>
  </si>
  <si>
    <t>運賃</t>
  </si>
  <si>
    <t>0歳</t>
  </si>
  <si>
    <t>乳児</t>
  </si>
  <si>
    <t>無料</t>
  </si>
  <si>
    <t>1歳～5歳</t>
  </si>
  <si>
    <t>幼児</t>
  </si>
  <si>
    <t>大人または小児1人につき2人まで無料</t>
  </si>
  <si>
    <t>大人または小児1人につき3人目から小児運賃</t>
  </si>
  <si>
    <t>一人でご乗車になるときは小児運賃</t>
  </si>
  <si>
    <t>6歳～11歳</t>
  </si>
  <si>
    <t>小児</t>
  </si>
  <si>
    <t>小学校入学前の6歳は幼児となります</t>
  </si>
  <si>
    <t>12歳以上</t>
  </si>
  <si>
    <t>大人</t>
  </si>
  <si>
    <t>12歳の小学生は小児となります</t>
  </si>
  <si>
    <t>大人運賃</t>
  </si>
  <si>
    <t>東京電鉄HPより</t>
    <rPh sb="0" eb="2">
      <t>トウキョウ</t>
    </rPh>
    <rPh sb="2" eb="4">
      <t>デンテツ</t>
    </rPh>
    <phoneticPr fontId="2"/>
  </si>
  <si>
    <r>
      <t>小児運賃（大人運賃の半額、10円未満の</t>
    </r>
    <r>
      <rPr>
        <b/>
        <sz val="12"/>
        <color indexed="8"/>
        <rFont val="ＭＳ Ｐゴシック"/>
        <family val="3"/>
        <charset val="128"/>
      </rPr>
      <t>は数</t>
    </r>
    <r>
      <rPr>
        <sz val="12"/>
        <color indexed="8"/>
        <rFont val="ＭＳ Ｐゴシック"/>
        <family val="3"/>
        <charset val="128"/>
      </rPr>
      <t>は切り上げ）</t>
    </r>
    <phoneticPr fontId="2"/>
  </si>
  <si>
    <t>通信費補助額計算表</t>
    <rPh sb="3" eb="5">
      <t>ホジョ</t>
    </rPh>
    <rPh sb="5" eb="6">
      <t>ガク</t>
    </rPh>
    <rPh sb="6" eb="8">
      <t>ケイサン</t>
    </rPh>
    <rPh sb="8" eb="9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</si>
</sst>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0.0%"/>
    <numFmt numFmtId="177" formatCode="yyyy/mm/dd"/>
    <numFmt numFmtId="178" formatCode="0&quot;名様&quot;"/>
    <numFmt numFmtId="179" formatCode="0.0&quot;名様&quot;"/>
    <numFmt numFmtId="180" formatCode="0&quot;回&quot;"/>
    <numFmt numFmtId="181" formatCode="##0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n">
        <color indexed="12"/>
      </right>
      <top style="thick">
        <color indexed="12"/>
      </top>
      <bottom style="thin">
        <color indexed="12"/>
      </bottom>
      <diagonal/>
    </border>
    <border>
      <left style="thin">
        <color indexed="12"/>
      </left>
      <right style="thick">
        <color indexed="12"/>
      </right>
      <top style="thick">
        <color indexed="12"/>
      </top>
      <bottom style="thin">
        <color indexed="12"/>
      </bottom>
      <diagonal/>
    </border>
    <border>
      <left style="thick">
        <color indexed="12"/>
      </left>
      <right style="thin">
        <color indexed="12"/>
      </right>
      <top style="thin">
        <color indexed="12"/>
      </top>
      <bottom style="thick">
        <color indexed="12"/>
      </bottom>
      <diagonal/>
    </border>
    <border>
      <left style="thin">
        <color indexed="12"/>
      </left>
      <right style="thick">
        <color indexed="12"/>
      </right>
      <top style="thin">
        <color indexed="12"/>
      </top>
      <bottom style="thick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12"/>
      </bottom>
      <diagonal/>
    </border>
    <border>
      <left style="thick">
        <color indexed="12"/>
      </left>
      <right style="thick">
        <color indexed="12"/>
      </right>
      <top style="thin">
        <color indexed="12"/>
      </top>
      <bottom style="thick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ck">
        <color indexed="10"/>
      </top>
      <bottom style="thin">
        <color indexed="64"/>
      </bottom>
      <diagonal/>
    </border>
    <border>
      <left/>
      <right/>
      <top style="thick">
        <color indexed="10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2"/>
      </left>
      <right style="thick">
        <color indexed="12"/>
      </right>
      <top style="thin">
        <color indexed="12"/>
      </top>
      <bottom style="thin">
        <color indexed="12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medium">
        <color indexed="10"/>
      </left>
      <right style="thin">
        <color indexed="10"/>
      </right>
      <top style="medium">
        <color indexed="10"/>
      </top>
      <bottom style="thin">
        <color indexed="10"/>
      </bottom>
      <diagonal/>
    </border>
    <border>
      <left style="medium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10"/>
      </left>
      <right style="thin">
        <color indexed="10"/>
      </right>
      <top style="thin">
        <color indexed="10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10"/>
      </bottom>
      <diagonal/>
    </border>
    <border>
      <left style="medium">
        <color indexed="10"/>
      </left>
      <right style="medium">
        <color indexed="10"/>
      </right>
      <top style="thin">
        <color indexed="10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thin">
        <color indexed="10"/>
      </top>
      <bottom/>
      <diagonal/>
    </border>
    <border>
      <left style="thick">
        <color indexed="12"/>
      </left>
      <right style="thick">
        <color indexed="12"/>
      </right>
      <top style="thin">
        <color indexed="12"/>
      </top>
      <bottom/>
      <diagonal/>
    </border>
    <border>
      <left style="thick">
        <color indexed="12"/>
      </left>
      <right style="thin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12"/>
      </left>
      <right style="thin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n">
        <color indexed="10"/>
      </bottom>
      <diagonal/>
    </border>
    <border>
      <left style="thick">
        <color indexed="10"/>
      </left>
      <right style="thick">
        <color indexed="10"/>
      </right>
      <top style="thin">
        <color indexed="10"/>
      </top>
      <bottom style="thin">
        <color indexed="10"/>
      </bottom>
      <diagonal/>
    </border>
    <border>
      <left style="thick">
        <color indexed="10"/>
      </left>
      <right style="thick">
        <color indexed="10"/>
      </right>
      <top style="thin">
        <color indexed="10"/>
      </top>
      <bottom style="thick">
        <color indexed="10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hair">
        <color indexed="12"/>
      </bottom>
      <diagonal/>
    </border>
    <border>
      <left style="thick">
        <color indexed="12"/>
      </left>
      <right style="thick">
        <color indexed="12"/>
      </right>
      <top style="hair">
        <color indexed="12"/>
      </top>
      <bottom style="hair">
        <color indexed="12"/>
      </bottom>
      <diagonal/>
    </border>
    <border>
      <left style="thick">
        <color indexed="12"/>
      </left>
      <right style="thick">
        <color indexed="12"/>
      </right>
      <top style="hair">
        <color indexed="12"/>
      </top>
      <bottom style="thick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10"/>
      </right>
      <top/>
      <bottom style="thick">
        <color indexed="10"/>
      </bottom>
      <diagonal/>
    </border>
    <border>
      <left style="thick">
        <color indexed="10"/>
      </left>
      <right style="thin">
        <color indexed="64"/>
      </right>
      <top style="thin">
        <color indexed="64"/>
      </top>
      <bottom style="thick">
        <color indexed="10"/>
      </bottom>
      <diagonal/>
    </border>
    <border>
      <left style="thick">
        <color indexed="1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/>
      <top style="thin">
        <color indexed="64"/>
      </top>
      <bottom style="thick">
        <color indexed="10"/>
      </bottom>
      <diagonal/>
    </border>
    <border>
      <left/>
      <right/>
      <top style="thin">
        <color indexed="64"/>
      </top>
      <bottom style="thick">
        <color indexed="10"/>
      </bottom>
      <diagonal/>
    </border>
    <border>
      <left/>
      <right style="thick">
        <color indexed="10"/>
      </right>
      <top style="thin">
        <color indexed="64"/>
      </top>
      <bottom style="thick">
        <color indexed="10"/>
      </bottom>
      <diagonal/>
    </border>
    <border>
      <left style="thick">
        <color indexed="10"/>
      </left>
      <right style="thin">
        <color indexed="8"/>
      </right>
      <top style="thick">
        <color indexed="10"/>
      </top>
      <bottom/>
      <diagonal/>
    </border>
    <border>
      <left style="thick">
        <color indexed="10"/>
      </left>
      <right style="thin">
        <color indexed="8"/>
      </right>
      <top/>
      <bottom style="thick">
        <color indexed="10"/>
      </bottom>
      <diagonal/>
    </border>
    <border>
      <left style="thin">
        <color indexed="8"/>
      </left>
      <right/>
      <top style="thick">
        <color indexed="10"/>
      </top>
      <bottom/>
      <diagonal/>
    </border>
    <border>
      <left style="thin">
        <color indexed="8"/>
      </left>
      <right style="thin">
        <color indexed="8"/>
      </right>
      <top/>
      <bottom style="thick">
        <color indexed="10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</cellStyleXfs>
  <cellXfs count="142">
    <xf numFmtId="0" fontId="0" fillId="0" borderId="0" xfId="0"/>
    <xf numFmtId="0" fontId="5" fillId="0" borderId="0" xfId="0" applyFont="1"/>
    <xf numFmtId="0" fontId="6" fillId="0" borderId="0" xfId="0" applyFont="1"/>
    <xf numFmtId="0" fontId="0" fillId="0" borderId="0" xfId="0" applyFont="1" applyBorder="1" applyAlignment="1">
      <alignment horizontal="left" vertical="center"/>
    </xf>
    <xf numFmtId="0" fontId="0" fillId="2" borderId="1" xfId="0" applyFill="1" applyBorder="1"/>
    <xf numFmtId="0" fontId="0" fillId="0" borderId="0" xfId="0" applyFill="1" applyBorder="1"/>
    <xf numFmtId="0" fontId="0" fillId="2" borderId="2" xfId="0" applyFill="1" applyBorder="1"/>
    <xf numFmtId="0" fontId="0" fillId="2" borderId="3" xfId="0" applyFill="1" applyBorder="1"/>
    <xf numFmtId="0" fontId="0" fillId="0" borderId="1" xfId="0" applyFill="1" applyBorder="1"/>
    <xf numFmtId="0" fontId="0" fillId="0" borderId="1" xfId="0" applyBorder="1"/>
    <xf numFmtId="0" fontId="3" fillId="0" borderId="0" xfId="0" applyFont="1" applyBorder="1"/>
    <xf numFmtId="0" fontId="0" fillId="0" borderId="4" xfId="0" applyBorder="1"/>
    <xf numFmtId="0" fontId="3" fillId="0" borderId="5" xfId="0" applyFont="1" applyBorder="1"/>
    <xf numFmtId="0" fontId="0" fillId="0" borderId="0" xfId="0" applyFont="1"/>
    <xf numFmtId="0" fontId="0" fillId="2" borderId="6" xfId="0" applyFill="1" applyBorder="1"/>
    <xf numFmtId="0" fontId="0" fillId="0" borderId="7" xfId="0" applyFill="1" applyBorder="1"/>
    <xf numFmtId="0" fontId="0" fillId="2" borderId="7" xfId="0" applyFill="1" applyBorder="1"/>
    <xf numFmtId="0" fontId="0" fillId="0" borderId="6" xfId="0" applyBorder="1"/>
    <xf numFmtId="0" fontId="3" fillId="0" borderId="8" xfId="0" applyFont="1" applyBorder="1"/>
    <xf numFmtId="0" fontId="0" fillId="0" borderId="8" xfId="0" applyBorder="1"/>
    <xf numFmtId="0" fontId="3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176" fontId="0" fillId="0" borderId="0" xfId="1" applyNumberFormat="1" applyFont="1" applyBorder="1"/>
    <xf numFmtId="0" fontId="7" fillId="3" borderId="1" xfId="0" applyFont="1" applyFill="1" applyBorder="1" applyAlignment="1">
      <alignment horizontal="center"/>
    </xf>
    <xf numFmtId="177" fontId="0" fillId="0" borderId="1" xfId="0" applyNumberFormat="1" applyFont="1" applyBorder="1"/>
    <xf numFmtId="6" fontId="0" fillId="0" borderId="1" xfId="3" applyFont="1" applyBorder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7" fillId="3" borderId="6" xfId="0" applyFont="1" applyFill="1" applyBorder="1" applyAlignment="1">
      <alignment horizontal="center" vertical="center"/>
    </xf>
    <xf numFmtId="6" fontId="0" fillId="0" borderId="10" xfId="3" applyFont="1" applyBorder="1" applyAlignment="1">
      <alignment horizontal="right" vertical="center"/>
    </xf>
    <xf numFmtId="0" fontId="0" fillId="0" borderId="11" xfId="0" applyFont="1" applyBorder="1" applyAlignment="1">
      <alignment horizontal="center"/>
    </xf>
    <xf numFmtId="6" fontId="0" fillId="0" borderId="12" xfId="3" applyFont="1" applyBorder="1" applyAlignment="1">
      <alignment horizontal="left"/>
    </xf>
    <xf numFmtId="177" fontId="0" fillId="0" borderId="13" xfId="0" applyNumberFormat="1" applyFont="1" applyBorder="1"/>
    <xf numFmtId="177" fontId="0" fillId="0" borderId="14" xfId="0" applyNumberFormat="1" applyFont="1" applyBorder="1" applyAlignment="1">
      <alignment horizontal="left"/>
    </xf>
    <xf numFmtId="0" fontId="5" fillId="4" borderId="1" xfId="0" applyFont="1" applyFill="1" applyBorder="1"/>
    <xf numFmtId="0" fontId="5" fillId="4" borderId="15" xfId="0" applyFont="1" applyFill="1" applyBorder="1"/>
    <xf numFmtId="0" fontId="5" fillId="0" borderId="1" xfId="0" applyFont="1" applyBorder="1"/>
    <xf numFmtId="0" fontId="5" fillId="0" borderId="6" xfId="0" applyFont="1" applyBorder="1"/>
    <xf numFmtId="0" fontId="5" fillId="0" borderId="16" xfId="0" applyFont="1" applyBorder="1"/>
    <xf numFmtId="0" fontId="5" fillId="0" borderId="0" xfId="0" applyFont="1" applyAlignment="1">
      <alignment horizontal="right" vertical="center"/>
    </xf>
    <xf numFmtId="6" fontId="0" fillId="0" borderId="17" xfId="3" applyFont="1" applyBorder="1" applyAlignment="1">
      <alignment vertical="center"/>
    </xf>
    <xf numFmtId="0" fontId="4" fillId="0" borderId="0" xfId="0" applyFont="1"/>
    <xf numFmtId="6" fontId="5" fillId="0" borderId="7" xfId="3" applyFont="1" applyBorder="1"/>
    <xf numFmtId="6" fontId="5" fillId="0" borderId="16" xfId="3" applyFont="1" applyBorder="1"/>
    <xf numFmtId="6" fontId="5" fillId="0" borderId="8" xfId="3" applyFont="1" applyBorder="1"/>
    <xf numFmtId="6" fontId="0" fillId="0" borderId="17" xfId="3" applyFont="1" applyBorder="1"/>
    <xf numFmtId="38" fontId="0" fillId="0" borderId="17" xfId="2" applyFont="1" applyBorder="1"/>
    <xf numFmtId="0" fontId="5" fillId="4" borderId="1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0" fillId="0" borderId="18" xfId="0" applyBorder="1"/>
    <xf numFmtId="0" fontId="0" fillId="5" borderId="0" xfId="0" applyFill="1"/>
    <xf numFmtId="0" fontId="0" fillId="0" borderId="0" xfId="0" applyAlignment="1">
      <alignment horizontal="center"/>
    </xf>
    <xf numFmtId="0" fontId="0" fillId="0" borderId="17" xfId="0" applyBorder="1"/>
    <xf numFmtId="0" fontId="0" fillId="6" borderId="1" xfId="0" applyFill="1" applyBorder="1"/>
    <xf numFmtId="0" fontId="0" fillId="7" borderId="15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6" fontId="5" fillId="0" borderId="8" xfId="0" applyNumberFormat="1" applyFont="1" applyBorder="1"/>
    <xf numFmtId="0" fontId="5" fillId="0" borderId="25" xfId="0" applyFont="1" applyBorder="1"/>
    <xf numFmtId="0" fontId="0" fillId="0" borderId="0" xfId="4" applyFont="1">
      <alignment vertical="center"/>
    </xf>
    <xf numFmtId="0" fontId="0" fillId="0" borderId="0" xfId="5" applyFont="1">
      <alignment vertical="center"/>
    </xf>
    <xf numFmtId="0" fontId="0" fillId="0" borderId="0" xfId="4" applyFont="1" applyAlignment="1">
      <alignment horizontal="left" vertical="center"/>
    </xf>
    <xf numFmtId="0" fontId="0" fillId="4" borderId="1" xfId="4" applyFont="1" applyFill="1" applyBorder="1" applyAlignment="1">
      <alignment horizontal="center" vertical="center"/>
    </xf>
    <xf numFmtId="0" fontId="0" fillId="4" borderId="15" xfId="4" applyFont="1" applyFill="1" applyBorder="1" applyAlignment="1">
      <alignment horizontal="center" vertical="center"/>
    </xf>
    <xf numFmtId="0" fontId="0" fillId="0" borderId="0" xfId="4" applyFont="1" applyAlignment="1">
      <alignment horizontal="center" vertical="center"/>
    </xf>
    <xf numFmtId="0" fontId="0" fillId="8" borderId="1" xfId="4" applyFont="1" applyFill="1" applyBorder="1" applyAlignment="1">
      <alignment horizontal="center" vertical="center"/>
    </xf>
    <xf numFmtId="0" fontId="0" fillId="8" borderId="15" xfId="5" applyFont="1" applyFill="1" applyBorder="1">
      <alignment vertical="center"/>
    </xf>
    <xf numFmtId="0" fontId="0" fillId="4" borderId="6" xfId="4" applyFont="1" applyFill="1" applyBorder="1" applyAlignment="1">
      <alignment horizontal="center" vertical="center"/>
    </xf>
    <xf numFmtId="181" fontId="0" fillId="8" borderId="26" xfId="4" applyNumberFormat="1" applyFont="1" applyFill="1" applyBorder="1" applyAlignment="1">
      <alignment horizontal="center" vertical="center"/>
    </xf>
    <xf numFmtId="181" fontId="0" fillId="8" borderId="27" xfId="4" applyNumberFormat="1" applyFont="1" applyFill="1" applyBorder="1" applyAlignment="1">
      <alignment horizontal="center" vertical="center"/>
    </xf>
    <xf numFmtId="181" fontId="0" fillId="8" borderId="28" xfId="4" applyNumberFormat="1" applyFont="1" applyFill="1" applyBorder="1" applyAlignment="1">
      <alignment horizontal="center" vertical="center"/>
    </xf>
    <xf numFmtId="0" fontId="0" fillId="0" borderId="1" xfId="4" applyFont="1" applyBorder="1">
      <alignment vertical="center"/>
    </xf>
    <xf numFmtId="0" fontId="0" fillId="0" borderId="1" xfId="4" applyFont="1" applyBorder="1" applyAlignment="1">
      <alignment horizontal="center" vertical="center"/>
    </xf>
    <xf numFmtId="0" fontId="0" fillId="7" borderId="29" xfId="5" applyFont="1" applyFill="1" applyBorder="1" applyAlignment="1">
      <alignment horizontal="center" vertical="center"/>
    </xf>
    <xf numFmtId="181" fontId="0" fillId="0" borderId="0" xfId="4" applyNumberFormat="1" applyFont="1" applyBorder="1">
      <alignment vertical="center"/>
    </xf>
    <xf numFmtId="0" fontId="0" fillId="7" borderId="30" xfId="5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7" borderId="31" xfId="5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5" applyFont="1" applyAlignment="1">
      <alignment horizontal="center" vertical="center"/>
    </xf>
    <xf numFmtId="181" fontId="0" fillId="3" borderId="26" xfId="4" applyNumberFormat="1" applyFont="1" applyFill="1" applyBorder="1" applyAlignment="1">
      <alignment horizontal="center" vertical="center"/>
    </xf>
    <xf numFmtId="181" fontId="0" fillId="3" borderId="27" xfId="4" applyNumberFormat="1" applyFont="1" applyFill="1" applyBorder="1" applyAlignment="1">
      <alignment horizontal="center" vertical="center"/>
    </xf>
    <xf numFmtId="181" fontId="0" fillId="3" borderId="28" xfId="4" applyNumberFormat="1" applyFont="1" applyFill="1" applyBorder="1" applyAlignment="1">
      <alignment horizontal="center" vertical="center"/>
    </xf>
    <xf numFmtId="6" fontId="5" fillId="0" borderId="7" xfId="0" applyNumberFormat="1" applyFont="1" applyBorder="1"/>
    <xf numFmtId="38" fontId="5" fillId="0" borderId="6" xfId="2" applyFont="1" applyBorder="1"/>
    <xf numFmtId="0" fontId="8" fillId="0" borderId="0" xfId="0" applyFont="1" applyFill="1" applyBorder="1" applyAlignment="1">
      <alignment horizontal="left"/>
    </xf>
    <xf numFmtId="0" fontId="3" fillId="0" borderId="0" xfId="0" applyFont="1"/>
    <xf numFmtId="0" fontId="8" fillId="0" borderId="0" xfId="0" applyFont="1"/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38" fontId="8" fillId="0" borderId="1" xfId="2" applyFont="1" applyBorder="1"/>
    <xf numFmtId="0" fontId="8" fillId="0" borderId="0" xfId="0" applyFont="1" applyFill="1" applyBorder="1" applyAlignment="1">
      <alignment horizontal="center"/>
    </xf>
    <xf numFmtId="38" fontId="8" fillId="0" borderId="0" xfId="2" applyFont="1" applyFill="1" applyBorder="1"/>
    <xf numFmtId="0" fontId="3" fillId="0" borderId="0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38" fontId="8" fillId="0" borderId="32" xfId="2" applyFont="1" applyBorder="1"/>
    <xf numFmtId="38" fontId="8" fillId="0" borderId="33" xfId="2" applyFont="1" applyBorder="1"/>
    <xf numFmtId="38" fontId="8" fillId="0" borderId="34" xfId="2" applyFont="1" applyBorder="1"/>
    <xf numFmtId="0" fontId="9" fillId="2" borderId="35" xfId="0" applyFont="1" applyFill="1" applyBorder="1" applyAlignment="1">
      <alignment horizontal="center" wrapText="1"/>
    </xf>
    <xf numFmtId="0" fontId="9" fillId="2" borderId="35" xfId="0" applyFont="1" applyFill="1" applyBorder="1" applyAlignment="1">
      <alignment horizontal="center"/>
    </xf>
    <xf numFmtId="0" fontId="9" fillId="2" borderId="35" xfId="0" applyFont="1" applyFill="1" applyBorder="1" applyAlignment="1">
      <alignment wrapText="1"/>
    </xf>
    <xf numFmtId="0" fontId="9" fillId="0" borderId="35" xfId="0" applyFont="1" applyBorder="1" applyAlignment="1">
      <alignment horizontal="center" wrapText="1"/>
    </xf>
    <xf numFmtId="0" fontId="9" fillId="0" borderId="35" xfId="0" applyFont="1" applyBorder="1" applyAlignment="1">
      <alignment horizontal="center"/>
    </xf>
    <xf numFmtId="0" fontId="9" fillId="0" borderId="35" xfId="0" applyFont="1" applyBorder="1" applyAlignment="1">
      <alignment wrapText="1"/>
    </xf>
    <xf numFmtId="0" fontId="9" fillId="0" borderId="36" xfId="0" applyFont="1" applyBorder="1" applyAlignment="1"/>
    <xf numFmtId="0" fontId="9" fillId="0" borderId="37" xfId="0" applyFont="1" applyBorder="1" applyAlignment="1"/>
    <xf numFmtId="0" fontId="9" fillId="0" borderId="38" xfId="0" applyFont="1" applyBorder="1" applyAlignment="1">
      <alignment wrapText="1"/>
    </xf>
    <xf numFmtId="0" fontId="9" fillId="0" borderId="37" xfId="0" applyFont="1" applyBorder="1" applyAlignment="1">
      <alignment wrapText="1"/>
    </xf>
    <xf numFmtId="0" fontId="9" fillId="0" borderId="39" xfId="0" applyFont="1" applyBorder="1" applyAlignment="1"/>
    <xf numFmtId="0" fontId="9" fillId="0" borderId="40" xfId="0" applyFont="1" applyBorder="1" applyAlignment="1"/>
    <xf numFmtId="0" fontId="11" fillId="0" borderId="0" xfId="0" applyFont="1" applyFill="1" applyBorder="1" applyAlignment="1">
      <alignment horizontal="right"/>
    </xf>
    <xf numFmtId="180" fontId="0" fillId="0" borderId="13" xfId="0" applyNumberFormat="1" applyFont="1" applyBorder="1" applyAlignment="1">
      <alignment horizontal="center"/>
    </xf>
    <xf numFmtId="180" fontId="0" fillId="0" borderId="9" xfId="0" applyNumberFormat="1" applyFont="1" applyBorder="1" applyAlignment="1">
      <alignment horizontal="center"/>
    </xf>
    <xf numFmtId="180" fontId="0" fillId="0" borderId="14" xfId="0" applyNumberFormat="1" applyFont="1" applyBorder="1" applyAlignment="1">
      <alignment horizontal="center"/>
    </xf>
    <xf numFmtId="6" fontId="0" fillId="0" borderId="43" xfId="3" applyFont="1" applyBorder="1" applyAlignment="1">
      <alignment horizontal="center"/>
    </xf>
    <xf numFmtId="6" fontId="0" fillId="0" borderId="44" xfId="3" applyFont="1" applyBorder="1" applyAlignment="1">
      <alignment horizontal="center"/>
    </xf>
    <xf numFmtId="6" fontId="0" fillId="0" borderId="45" xfId="3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178" fontId="0" fillId="0" borderId="41" xfId="0" applyNumberFormat="1" applyFont="1" applyBorder="1" applyAlignment="1">
      <alignment horizontal="center" vertical="center"/>
    </xf>
    <xf numFmtId="178" fontId="0" fillId="0" borderId="1" xfId="0" applyNumberFormat="1" applyFont="1" applyBorder="1" applyAlignment="1">
      <alignment horizontal="center" vertical="center"/>
    </xf>
    <xf numFmtId="178" fontId="0" fillId="0" borderId="42" xfId="0" applyNumberFormat="1" applyFont="1" applyBorder="1" applyAlignment="1">
      <alignment horizontal="center" vertical="center"/>
    </xf>
    <xf numFmtId="179" fontId="0" fillId="0" borderId="41" xfId="0" applyNumberFormat="1" applyFont="1" applyBorder="1" applyAlignment="1">
      <alignment horizontal="center" vertical="center"/>
    </xf>
    <xf numFmtId="179" fontId="0" fillId="0" borderId="1" xfId="0" applyNumberFormat="1" applyFont="1" applyBorder="1" applyAlignment="1">
      <alignment horizontal="center" vertical="center"/>
    </xf>
    <xf numFmtId="179" fontId="0" fillId="0" borderId="42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</cellXfs>
  <cellStyles count="6">
    <cellStyle name="パーセント" xfId="1" builtinId="5"/>
    <cellStyle name="桁区切り" xfId="2" builtinId="6"/>
    <cellStyle name="通貨" xfId="3" builtinId="7"/>
    <cellStyle name="標準" xfId="0" builtinId="0"/>
    <cellStyle name="標準_表計算大会2003-04(問題案1)" xfId="4"/>
    <cellStyle name="標準_問題案（ポイントなど）" xfId="5"/>
  </cellStyles>
  <dxfs count="7"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&#21839;&#65298;&#65297;!A1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21839;2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21839;3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&#21839;4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&#21839;5!A1"/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&#21839;6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15</xdr:row>
      <xdr:rowOff>0</xdr:rowOff>
    </xdr:from>
    <xdr:to>
      <xdr:col>11</xdr:col>
      <xdr:colOff>19050</xdr:colOff>
      <xdr:row>23</xdr:row>
      <xdr:rowOff>9525</xdr:rowOff>
    </xdr:to>
    <xdr:pic>
      <xdr:nvPicPr>
        <xdr:cNvPr id="59413" name="Picture 1" descr="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2638425"/>
          <a:ext cx="3781425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104775</xdr:colOff>
      <xdr:row>60</xdr:row>
      <xdr:rowOff>95250</xdr:rowOff>
    </xdr:from>
    <xdr:to>
      <xdr:col>8</xdr:col>
      <xdr:colOff>371475</xdr:colOff>
      <xdr:row>63</xdr:row>
      <xdr:rowOff>142875</xdr:rowOff>
    </xdr:to>
    <xdr:sp macro="" textlink="">
      <xdr:nvSpPr>
        <xdr:cNvPr id="59394" name="AutoShape 2"/>
        <xdr:cNvSpPr>
          <a:spLocks noChangeArrowheads="1"/>
        </xdr:cNvSpPr>
      </xdr:nvSpPr>
      <xdr:spPr bwMode="auto">
        <a:xfrm>
          <a:off x="4552950" y="10496550"/>
          <a:ext cx="2295525" cy="571500"/>
        </a:xfrm>
        <a:prstGeom prst="wedgeRoundRectCallout">
          <a:avLst>
            <a:gd name="adj1" fmla="val -57375"/>
            <a:gd name="adj2" fmla="val 41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=AVERAGE(D70:D81)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でもよい。数値以外のセルは無視される</a:t>
          </a:r>
        </a:p>
      </xdr:txBody>
    </xdr:sp>
    <xdr:clientData/>
  </xdr:twoCellAnchor>
  <xdr:twoCellAnchor>
    <xdr:from>
      <xdr:col>1</xdr:col>
      <xdr:colOff>180975</xdr:colOff>
      <xdr:row>1</xdr:row>
      <xdr:rowOff>9525</xdr:rowOff>
    </xdr:from>
    <xdr:to>
      <xdr:col>6</xdr:col>
      <xdr:colOff>628650</xdr:colOff>
      <xdr:row>9</xdr:row>
      <xdr:rowOff>161925</xdr:rowOff>
    </xdr:to>
    <xdr:grpSp>
      <xdr:nvGrpSpPr>
        <xdr:cNvPr id="59415" name="Group 5"/>
        <xdr:cNvGrpSpPr>
          <a:grpSpLocks/>
        </xdr:cNvGrpSpPr>
      </xdr:nvGrpSpPr>
      <xdr:grpSpPr bwMode="auto">
        <a:xfrm>
          <a:off x="866775" y="180975"/>
          <a:ext cx="4895850" cy="1524000"/>
          <a:chOff x="91" y="19"/>
          <a:chExt cx="514" cy="160"/>
        </a:xfrm>
      </xdr:grpSpPr>
      <xdr:sp macro="" textlink="">
        <xdr:nvSpPr>
          <xdr:cNvPr id="59395" name="AutoShape 3"/>
          <xdr:cNvSpPr>
            <a:spLocks noChangeArrowheads="1"/>
          </xdr:cNvSpPr>
        </xdr:nvSpPr>
        <xdr:spPr bwMode="auto">
          <a:xfrm>
            <a:off x="91" y="19"/>
            <a:ext cx="514" cy="160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下の表の赤枠内に数式を設定しなさい。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右下図のようになれば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！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"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名様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","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回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"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は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[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表示形式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]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で自動的に表示されるように設定されています。</a:t>
            </a:r>
          </a:p>
        </xdr:txBody>
      </xdr:sp>
      <xdr:sp macro="" textlink="">
        <xdr:nvSpPr>
          <xdr:cNvPr id="59396" name="AutoShape 4">
            <a:hlinkClick xmlns:r="http://schemas.openxmlformats.org/officeDocument/2006/relationships" r:id="rId2"/>
          </xdr:cNvPr>
          <xdr:cNvSpPr>
            <a:spLocks noChangeArrowheads="1"/>
          </xdr:cNvSpPr>
        </xdr:nvSpPr>
        <xdr:spPr bwMode="auto">
          <a:xfrm>
            <a:off x="505" y="132"/>
            <a:ext cx="82" cy="37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47</xdr:row>
      <xdr:rowOff>66675</xdr:rowOff>
    </xdr:from>
    <xdr:to>
      <xdr:col>7</xdr:col>
      <xdr:colOff>904875</xdr:colOff>
      <xdr:row>52</xdr:row>
      <xdr:rowOff>123825</xdr:rowOff>
    </xdr:to>
    <xdr:sp macro="" textlink="">
      <xdr:nvSpPr>
        <xdr:cNvPr id="66567" name="AutoShape 7"/>
        <xdr:cNvSpPr>
          <a:spLocks noChangeArrowheads="1"/>
        </xdr:cNvSpPr>
      </xdr:nvSpPr>
      <xdr:spPr bwMode="auto">
        <a:xfrm>
          <a:off x="2324100" y="8305800"/>
          <a:ext cx="2476500" cy="923925"/>
        </a:xfrm>
        <a:prstGeom prst="wedgeRoundRectCallout">
          <a:avLst>
            <a:gd name="adj1" fmla="val -54231"/>
            <a:gd name="adj2" fmla="val 6340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ROUNDUP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(C43/2,</a:t>
          </a:r>
          <a:r>
            <a:rPr lang="en-US" altLang="ja-JP" sz="1100" b="0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-1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運賃の半額を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円単位に切り上げ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-1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は、小数点一桁目が対象</a:t>
          </a:r>
        </a:p>
      </xdr:txBody>
    </xdr:sp>
    <xdr:clientData/>
  </xdr:twoCellAnchor>
  <xdr:twoCellAnchor>
    <xdr:from>
      <xdr:col>4</xdr:col>
      <xdr:colOff>85725</xdr:colOff>
      <xdr:row>2</xdr:row>
      <xdr:rowOff>19050</xdr:rowOff>
    </xdr:from>
    <xdr:to>
      <xdr:col>8</xdr:col>
      <xdr:colOff>2343150</xdr:colOff>
      <xdr:row>10</xdr:row>
      <xdr:rowOff>114300</xdr:rowOff>
    </xdr:to>
    <xdr:grpSp>
      <xdr:nvGrpSpPr>
        <xdr:cNvPr id="66588" name="Group 10"/>
        <xdr:cNvGrpSpPr>
          <a:grpSpLocks/>
        </xdr:cNvGrpSpPr>
      </xdr:nvGrpSpPr>
      <xdr:grpSpPr bwMode="auto">
        <a:xfrm>
          <a:off x="2552700" y="361950"/>
          <a:ext cx="4667250" cy="1466850"/>
          <a:chOff x="268" y="38"/>
          <a:chExt cx="490" cy="154"/>
        </a:xfrm>
      </xdr:grpSpPr>
      <xdr:sp macro="" textlink="">
        <xdr:nvSpPr>
          <xdr:cNvPr id="66562" name="AutoShape 2"/>
          <xdr:cNvSpPr>
            <a:spLocks noChangeArrowheads="1"/>
          </xdr:cNvSpPr>
        </xdr:nvSpPr>
        <xdr:spPr bwMode="auto">
          <a:xfrm>
            <a:off x="268" y="38"/>
            <a:ext cx="490" cy="154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運賃切り上げ　－　</a:t>
            </a:r>
            <a:r>
              <a:rPr lang="en-US" altLang="ja-JP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ROUNDUP</a:t>
            </a:r>
            <a:endPara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endPara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青枠内に小児料金を設定しなさい。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小児料金とは、下記の赤枠内とします。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小児運賃（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大人運賃の半額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、</a:t>
            </a: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10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円未満のは数は切り上げ</a:t>
            </a:r>
          </a:p>
        </xdr:txBody>
      </xdr:sp>
      <xdr:sp macro="" textlink="">
        <xdr:nvSpPr>
          <xdr:cNvPr id="66568" name="AutoShape 8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 flipV="1">
            <a:off x="669" y="145"/>
            <a:ext cx="65" cy="35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>
    <xdr:from>
      <xdr:col>0</xdr:col>
      <xdr:colOff>200025</xdr:colOff>
      <xdr:row>35</xdr:row>
      <xdr:rowOff>152400</xdr:rowOff>
    </xdr:from>
    <xdr:to>
      <xdr:col>1</xdr:col>
      <xdr:colOff>381000</xdr:colOff>
      <xdr:row>37</xdr:row>
      <xdr:rowOff>66675</xdr:rowOff>
    </xdr:to>
    <xdr:sp macro="" textlink="">
      <xdr:nvSpPr>
        <xdr:cNvPr id="66571" name="WordArt 11"/>
        <xdr:cNvSpPr>
          <a:spLocks noChangeArrowheads="1" noChangeShapeType="1" noTextEdit="1"/>
        </xdr:cNvSpPr>
      </xdr:nvSpPr>
      <xdr:spPr bwMode="auto">
        <a:xfrm>
          <a:off x="200025" y="6334125"/>
          <a:ext cx="866775" cy="2571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99CCFF" mc:Ignorable="a14" a14:legacySpreadsheetColorIndex="44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5C7A99" mc:Ignorable="a14" a14:legacySpreadsheetColorIndex="44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解答例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39</xdr:row>
      <xdr:rowOff>114300</xdr:rowOff>
    </xdr:from>
    <xdr:to>
      <xdr:col>9</xdr:col>
      <xdr:colOff>485775</xdr:colOff>
      <xdr:row>44</xdr:row>
      <xdr:rowOff>133350</xdr:rowOff>
    </xdr:to>
    <xdr:sp macro="" textlink="">
      <xdr:nvSpPr>
        <xdr:cNvPr id="58370" name="AutoShape 2"/>
        <xdr:cNvSpPr>
          <a:spLocks noChangeArrowheads="1"/>
        </xdr:cNvSpPr>
      </xdr:nvSpPr>
      <xdr:spPr bwMode="auto">
        <a:xfrm>
          <a:off x="3829050" y="6838950"/>
          <a:ext cx="2419350" cy="914400"/>
        </a:xfrm>
        <a:prstGeom prst="wedgeRoundRectCallout">
          <a:avLst>
            <a:gd name="adj1" fmla="val -57481"/>
            <a:gd name="adj2" fmla="val -1770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6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ROUNDUP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(B42/C42,</a:t>
          </a:r>
          <a:r>
            <a:rPr lang="en-US" altLang="ja-JP" sz="1400" b="0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0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)</a:t>
          </a:r>
        </a:p>
        <a:p>
          <a:pPr algn="l" rtl="0">
            <a:lnSpc>
              <a:spcPts val="1700"/>
            </a:lnSpc>
            <a:defRPr sz="1000"/>
          </a:pPr>
          <a:endParaRPr lang="en-US" altLang="ja-JP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600"/>
            </a:lnSpc>
            <a:defRPr sz="1000"/>
          </a:pPr>
          <a:r>
            <a:rPr lang="en-US" altLang="ja-JP" sz="1400" b="0" i="0" u="none" strike="noStrike" baseline="0">
              <a:solidFill>
                <a:srgbClr val="FF00FF"/>
              </a:solidFill>
              <a:latin typeface="ＭＳ Ｐゴシック"/>
              <a:ea typeface="ＭＳ Ｐゴシック"/>
            </a:rPr>
            <a:t>0</a:t>
          </a: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：整数部一桁目が対象</a:t>
          </a:r>
        </a:p>
      </xdr:txBody>
    </xdr:sp>
    <xdr:clientData/>
  </xdr:twoCellAnchor>
  <xdr:twoCellAnchor>
    <xdr:from>
      <xdr:col>2</xdr:col>
      <xdr:colOff>438150</xdr:colOff>
      <xdr:row>43</xdr:row>
      <xdr:rowOff>161925</xdr:rowOff>
    </xdr:from>
    <xdr:to>
      <xdr:col>5</xdr:col>
      <xdr:colOff>19050</xdr:colOff>
      <xdr:row>46</xdr:row>
      <xdr:rowOff>19050</xdr:rowOff>
    </xdr:to>
    <xdr:sp macro="" textlink="">
      <xdr:nvSpPr>
        <xdr:cNvPr id="58371" name="AutoShape 3"/>
        <xdr:cNvSpPr>
          <a:spLocks noChangeArrowheads="1"/>
        </xdr:cNvSpPr>
      </xdr:nvSpPr>
      <xdr:spPr bwMode="auto">
        <a:xfrm>
          <a:off x="1809750" y="7610475"/>
          <a:ext cx="1143000" cy="371475"/>
        </a:xfrm>
        <a:prstGeom prst="wedgeRoundRectCallout">
          <a:avLst>
            <a:gd name="adj1" fmla="val -1667"/>
            <a:gd name="adj2" fmla="val -14743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F42*C42</a:t>
          </a:r>
        </a:p>
      </xdr:txBody>
    </xdr:sp>
    <xdr:clientData/>
  </xdr:twoCellAnchor>
  <xdr:twoCellAnchor>
    <xdr:from>
      <xdr:col>6</xdr:col>
      <xdr:colOff>676275</xdr:colOff>
      <xdr:row>1</xdr:row>
      <xdr:rowOff>28575</xdr:rowOff>
    </xdr:from>
    <xdr:to>
      <xdr:col>12</xdr:col>
      <xdr:colOff>676275</xdr:colOff>
      <xdr:row>11</xdr:row>
      <xdr:rowOff>38100</xdr:rowOff>
    </xdr:to>
    <xdr:sp macro="" textlink="">
      <xdr:nvSpPr>
        <xdr:cNvPr id="58369" name="AutoShape 1"/>
        <xdr:cNvSpPr>
          <a:spLocks noChangeArrowheads="1"/>
        </xdr:cNvSpPr>
      </xdr:nvSpPr>
      <xdr:spPr bwMode="auto">
        <a:xfrm>
          <a:off x="4381500" y="209550"/>
          <a:ext cx="4114800" cy="17526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ケース発注　－　端数発注不可　－　</a:t>
          </a:r>
          <a:r>
            <a:rPr lang="en-US" altLang="ja-JP" sz="11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ROUNDUP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タオルを発注します。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発注はケース単位で、端数での発注は不可とします。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必要個数が２２０で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ケースの個数が１２の時、発注ケース数はいくらになるか？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また、発注したタオルの総個数はいくらになるか？</a:t>
          </a:r>
        </a:p>
      </xdr:txBody>
    </xdr:sp>
    <xdr:clientData/>
  </xdr:twoCellAnchor>
  <xdr:twoCellAnchor>
    <xdr:from>
      <xdr:col>11</xdr:col>
      <xdr:colOff>523875</xdr:colOff>
      <xdr:row>8</xdr:row>
      <xdr:rowOff>57150</xdr:rowOff>
    </xdr:from>
    <xdr:to>
      <xdr:col>12</xdr:col>
      <xdr:colOff>457200</xdr:colOff>
      <xdr:row>10</xdr:row>
      <xdr:rowOff>57150</xdr:rowOff>
    </xdr:to>
    <xdr:sp macro="" textlink="">
      <xdr:nvSpPr>
        <xdr:cNvPr id="58376" name="AutoShape 8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7658100" y="1466850"/>
          <a:ext cx="619125" cy="34290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sng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次へ</a:t>
          </a:r>
        </a:p>
      </xdr:txBody>
    </xdr:sp>
    <xdr:clientData/>
  </xdr:twoCellAnchor>
  <xdr:twoCellAnchor>
    <xdr:from>
      <xdr:col>0</xdr:col>
      <xdr:colOff>0</xdr:colOff>
      <xdr:row>35</xdr:row>
      <xdr:rowOff>85725</xdr:rowOff>
    </xdr:from>
    <xdr:to>
      <xdr:col>1</xdr:col>
      <xdr:colOff>180975</xdr:colOff>
      <xdr:row>37</xdr:row>
      <xdr:rowOff>0</xdr:rowOff>
    </xdr:to>
    <xdr:sp macro="" textlink="">
      <xdr:nvSpPr>
        <xdr:cNvPr id="58378" name="WordArt 10"/>
        <xdr:cNvSpPr>
          <a:spLocks noChangeArrowheads="1" noChangeShapeType="1" noTextEdit="1"/>
        </xdr:cNvSpPr>
      </xdr:nvSpPr>
      <xdr:spPr bwMode="auto">
        <a:xfrm>
          <a:off x="0" y="6124575"/>
          <a:ext cx="866775" cy="2571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99CCFF" mc:Ignorable="a14" a14:legacySpreadsheetColorIndex="44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5C7A99" mc:Ignorable="a14" a14:legacySpreadsheetColorIndex="44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解答例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40</xdr:row>
      <xdr:rowOff>9525</xdr:rowOff>
    </xdr:from>
    <xdr:to>
      <xdr:col>8</xdr:col>
      <xdr:colOff>542925</xdr:colOff>
      <xdr:row>42</xdr:row>
      <xdr:rowOff>19050</xdr:rowOff>
    </xdr:to>
    <xdr:sp macro="" textlink="">
      <xdr:nvSpPr>
        <xdr:cNvPr id="57346" name="AutoShape 2"/>
        <xdr:cNvSpPr>
          <a:spLocks noChangeArrowheads="1"/>
        </xdr:cNvSpPr>
      </xdr:nvSpPr>
      <xdr:spPr bwMode="auto">
        <a:xfrm>
          <a:off x="3952875" y="6915150"/>
          <a:ext cx="1714500" cy="371475"/>
        </a:xfrm>
        <a:prstGeom prst="wedgeRoundRectCallout">
          <a:avLst>
            <a:gd name="adj1" fmla="val -62222"/>
            <a:gd name="adj2" fmla="val 16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B42-C42*E42</a:t>
          </a:r>
        </a:p>
      </xdr:txBody>
    </xdr:sp>
    <xdr:clientData/>
  </xdr:twoCellAnchor>
  <xdr:twoCellAnchor>
    <xdr:from>
      <xdr:col>4</xdr:col>
      <xdr:colOff>142875</xdr:colOff>
      <xdr:row>43</xdr:row>
      <xdr:rowOff>19050</xdr:rowOff>
    </xdr:from>
    <xdr:to>
      <xdr:col>8</xdr:col>
      <xdr:colOff>95250</xdr:colOff>
      <xdr:row>45</xdr:row>
      <xdr:rowOff>9525</xdr:rowOff>
    </xdr:to>
    <xdr:sp macro="" textlink="">
      <xdr:nvSpPr>
        <xdr:cNvPr id="57347" name="AutoShape 3"/>
        <xdr:cNvSpPr>
          <a:spLocks noChangeArrowheads="1"/>
        </xdr:cNvSpPr>
      </xdr:nvSpPr>
      <xdr:spPr bwMode="auto">
        <a:xfrm>
          <a:off x="2352675" y="7467600"/>
          <a:ext cx="2867025" cy="333375"/>
        </a:xfrm>
        <a:prstGeom prst="wedgeRoundRectCallout">
          <a:avLst>
            <a:gd name="adj1" fmla="val -30731"/>
            <a:gd name="adj2" fmla="val -11856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6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ROUNDDOWN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(B42/C42,0)</a:t>
          </a:r>
        </a:p>
        <a:p>
          <a:pPr algn="l" rtl="0">
            <a:lnSpc>
              <a:spcPts val="1600"/>
            </a:lnSpc>
            <a:defRPr sz="1000"/>
          </a:pPr>
          <a:endParaRPr lang="en-US" altLang="ja-JP" sz="14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219075</xdr:colOff>
      <xdr:row>1</xdr:row>
      <xdr:rowOff>133350</xdr:rowOff>
    </xdr:from>
    <xdr:to>
      <xdr:col>12</xdr:col>
      <xdr:colOff>219075</xdr:colOff>
      <xdr:row>12</xdr:row>
      <xdr:rowOff>66675</xdr:rowOff>
    </xdr:to>
    <xdr:grpSp>
      <xdr:nvGrpSpPr>
        <xdr:cNvPr id="57378" name="Group 12"/>
        <xdr:cNvGrpSpPr>
          <a:grpSpLocks/>
        </xdr:cNvGrpSpPr>
      </xdr:nvGrpSpPr>
      <xdr:grpSpPr bwMode="auto">
        <a:xfrm>
          <a:off x="3971925" y="314325"/>
          <a:ext cx="4114800" cy="1847850"/>
          <a:chOff x="417" y="33"/>
          <a:chExt cx="432" cy="194"/>
        </a:xfrm>
      </xdr:grpSpPr>
      <xdr:sp macro="" textlink="">
        <xdr:nvSpPr>
          <xdr:cNvPr id="57345" name="AutoShape 1"/>
          <xdr:cNvSpPr>
            <a:spLocks noChangeArrowheads="1"/>
          </xdr:cNvSpPr>
        </xdr:nvSpPr>
        <xdr:spPr bwMode="auto">
          <a:xfrm>
            <a:off x="417" y="33"/>
            <a:ext cx="432" cy="194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ケース発注　－　単品発注可　－　</a:t>
            </a:r>
            <a:r>
              <a:rPr lang="en-US" altLang="ja-JP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ROUNDDOWN</a:t>
            </a:r>
            <a:endPara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endPara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前問と同様の問題です。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但し、今度は端数の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単品での発注を可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とします。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必要個数が２２０で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1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ケースの個数が１２の時、発注ケース数はいくらになるか？また発注単品数はいくらになるか？</a:t>
            </a:r>
          </a:p>
          <a:p>
            <a:pPr algn="l" rtl="0">
              <a:lnSpc>
                <a:spcPts val="12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sp macro="" textlink="">
        <xdr:nvSpPr>
          <xdr:cNvPr id="57354" name="AutoShape 10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755" y="181"/>
            <a:ext cx="65" cy="36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>
    <xdr:from>
      <xdr:col>0</xdr:col>
      <xdr:colOff>19050</xdr:colOff>
      <xdr:row>35</xdr:row>
      <xdr:rowOff>9525</xdr:rowOff>
    </xdr:from>
    <xdr:to>
      <xdr:col>1</xdr:col>
      <xdr:colOff>200025</xdr:colOff>
      <xdr:row>36</xdr:row>
      <xdr:rowOff>95250</xdr:rowOff>
    </xdr:to>
    <xdr:sp macro="" textlink="">
      <xdr:nvSpPr>
        <xdr:cNvPr id="57357" name="WordArt 13"/>
        <xdr:cNvSpPr>
          <a:spLocks noChangeArrowheads="1" noChangeShapeType="1" noTextEdit="1"/>
        </xdr:cNvSpPr>
      </xdr:nvSpPr>
      <xdr:spPr bwMode="auto">
        <a:xfrm>
          <a:off x="19050" y="6048375"/>
          <a:ext cx="866775" cy="2571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99CCFF" mc:Ignorable="a14" a14:legacySpreadsheetColorIndex="44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5C7A99" mc:Ignorable="a14" a14:legacySpreadsheetColorIndex="44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解答例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13</xdr:row>
      <xdr:rowOff>114300</xdr:rowOff>
    </xdr:from>
    <xdr:to>
      <xdr:col>11</xdr:col>
      <xdr:colOff>371475</xdr:colOff>
      <xdr:row>19</xdr:row>
      <xdr:rowOff>47625</xdr:rowOff>
    </xdr:to>
    <xdr:pic>
      <xdr:nvPicPr>
        <xdr:cNvPr id="62500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362200"/>
          <a:ext cx="32766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133350</xdr:colOff>
      <xdr:row>0</xdr:row>
      <xdr:rowOff>28575</xdr:rowOff>
    </xdr:from>
    <xdr:to>
      <xdr:col>12</xdr:col>
      <xdr:colOff>371475</xdr:colOff>
      <xdr:row>12</xdr:row>
      <xdr:rowOff>57150</xdr:rowOff>
    </xdr:to>
    <xdr:grpSp>
      <xdr:nvGrpSpPr>
        <xdr:cNvPr id="62501" name="Group 17"/>
        <xdr:cNvGrpSpPr>
          <a:grpSpLocks/>
        </xdr:cNvGrpSpPr>
      </xdr:nvGrpSpPr>
      <xdr:grpSpPr bwMode="auto">
        <a:xfrm>
          <a:off x="3686175" y="28575"/>
          <a:ext cx="4352925" cy="2105025"/>
          <a:chOff x="387" y="3"/>
          <a:chExt cx="457" cy="221"/>
        </a:xfrm>
      </xdr:grpSpPr>
      <xdr:sp macro="" textlink="">
        <xdr:nvSpPr>
          <xdr:cNvPr id="62466" name="AutoShape 2"/>
          <xdr:cNvSpPr>
            <a:spLocks noChangeArrowheads="1"/>
          </xdr:cNvSpPr>
        </xdr:nvSpPr>
        <xdr:spPr bwMode="auto">
          <a:xfrm>
            <a:off x="387" y="3"/>
            <a:ext cx="457" cy="221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36576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必要最小限の注文数　－　</a:t>
            </a:r>
            <a:r>
              <a:rPr lang="en-US" altLang="ja-JP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ROWNDUP</a:t>
            </a:r>
            <a:endPara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endPara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ある和菓子屋さんでは、よもぎ饅頭を表のように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24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個単位で注文することになっています。また、もみじ饅頭、そば粉饅頭についても表のような発注単位になっています。</a:t>
            </a: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そこで、必要な個数を入力するだけで、これを上回り、かつあまりが最も少なくなる注文数を算出したいと思います。セル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F3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～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F5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に適当な数式を設定しなさい。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　　　　　　　　答えは下図</a:t>
            </a:r>
          </a:p>
        </xdr:txBody>
      </xdr:sp>
      <xdr:sp macro="" textlink="">
        <xdr:nvSpPr>
          <xdr:cNvPr id="62477" name="AutoShape 13">
            <a:hlinkClick xmlns:r="http://schemas.openxmlformats.org/officeDocument/2006/relationships" r:id="rId2"/>
          </xdr:cNvPr>
          <xdr:cNvSpPr>
            <a:spLocks noChangeArrowheads="1"/>
          </xdr:cNvSpPr>
        </xdr:nvSpPr>
        <xdr:spPr bwMode="auto">
          <a:xfrm>
            <a:off x="729" y="169"/>
            <a:ext cx="65" cy="36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>
    <xdr:from>
      <xdr:col>6</xdr:col>
      <xdr:colOff>409575</xdr:colOff>
      <xdr:row>39</xdr:row>
      <xdr:rowOff>38100</xdr:rowOff>
    </xdr:from>
    <xdr:to>
      <xdr:col>10</xdr:col>
      <xdr:colOff>628650</xdr:colOff>
      <xdr:row>43</xdr:row>
      <xdr:rowOff>104775</xdr:rowOff>
    </xdr:to>
    <xdr:sp macro="" textlink="">
      <xdr:nvSpPr>
        <xdr:cNvPr id="62479" name="AutoShape 15"/>
        <xdr:cNvSpPr>
          <a:spLocks noChangeArrowheads="1"/>
        </xdr:cNvSpPr>
      </xdr:nvSpPr>
      <xdr:spPr bwMode="auto">
        <a:xfrm>
          <a:off x="3962400" y="6743700"/>
          <a:ext cx="2962275" cy="762000"/>
        </a:xfrm>
        <a:prstGeom prst="wedgeRectCallout">
          <a:avLst>
            <a:gd name="adj1" fmla="val -64792"/>
            <a:gd name="adj2" fmla="val 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72000" tIns="72000" rIns="72000" bIns="7200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ROUNDUP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(D42/B42,0)*B42</a:t>
          </a: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最少必要なケース数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x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発注単位</a:t>
          </a:r>
        </a:p>
      </xdr:txBody>
    </xdr:sp>
    <xdr:clientData/>
  </xdr:twoCellAnchor>
  <xdr:twoCellAnchor>
    <xdr:from>
      <xdr:col>0</xdr:col>
      <xdr:colOff>0</xdr:colOff>
      <xdr:row>35</xdr:row>
      <xdr:rowOff>95250</xdr:rowOff>
    </xdr:from>
    <xdr:to>
      <xdr:col>0</xdr:col>
      <xdr:colOff>866775</xdr:colOff>
      <xdr:row>37</xdr:row>
      <xdr:rowOff>9525</xdr:rowOff>
    </xdr:to>
    <xdr:sp macro="" textlink="">
      <xdr:nvSpPr>
        <xdr:cNvPr id="62480" name="WordArt 16"/>
        <xdr:cNvSpPr>
          <a:spLocks noChangeArrowheads="1" noChangeShapeType="1" noTextEdit="1"/>
        </xdr:cNvSpPr>
      </xdr:nvSpPr>
      <xdr:spPr bwMode="auto">
        <a:xfrm>
          <a:off x="0" y="6115050"/>
          <a:ext cx="866775" cy="2571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99CCFF" mc:Ignorable="a14" a14:legacySpreadsheetColorIndex="44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5C7A99" mc:Ignorable="a14" a14:legacySpreadsheetColorIndex="44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解答例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53</xdr:row>
      <xdr:rowOff>0</xdr:rowOff>
    </xdr:from>
    <xdr:to>
      <xdr:col>7</xdr:col>
      <xdr:colOff>57150</xdr:colOff>
      <xdr:row>55</xdr:row>
      <xdr:rowOff>47625</xdr:rowOff>
    </xdr:to>
    <xdr:sp macro="" textlink="">
      <xdr:nvSpPr>
        <xdr:cNvPr id="60418" name="AutoShape 2"/>
        <xdr:cNvSpPr>
          <a:spLocks noChangeArrowheads="1"/>
        </xdr:cNvSpPr>
      </xdr:nvSpPr>
      <xdr:spPr bwMode="auto">
        <a:xfrm>
          <a:off x="3352800" y="9648825"/>
          <a:ext cx="1628775" cy="428625"/>
        </a:xfrm>
        <a:prstGeom prst="wedgeRoundRectCallout">
          <a:avLst>
            <a:gd name="adj1" fmla="val -76903"/>
            <a:gd name="adj2" fmla="val 1888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MIN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(C55,$D$62)</a:t>
          </a:r>
        </a:p>
      </xdr:txBody>
    </xdr:sp>
    <xdr:clientData/>
  </xdr:twoCellAnchor>
  <xdr:twoCellAnchor>
    <xdr:from>
      <xdr:col>0</xdr:col>
      <xdr:colOff>142875</xdr:colOff>
      <xdr:row>0</xdr:row>
      <xdr:rowOff>47625</xdr:rowOff>
    </xdr:from>
    <xdr:to>
      <xdr:col>1</xdr:col>
      <xdr:colOff>571500</xdr:colOff>
      <xdr:row>2</xdr:row>
      <xdr:rowOff>28575</xdr:rowOff>
    </xdr:to>
    <xdr:sp macro="" textlink="">
      <xdr:nvSpPr>
        <xdr:cNvPr id="60423" name="WordArt 7"/>
        <xdr:cNvSpPr>
          <a:spLocks noChangeArrowheads="1" noChangeShapeType="1" noTextEdit="1"/>
        </xdr:cNvSpPr>
      </xdr:nvSpPr>
      <xdr:spPr bwMode="auto">
        <a:xfrm>
          <a:off x="142875" y="47625"/>
          <a:ext cx="1114425" cy="3238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99CCFF" mc:Ignorable="a14" a14:legacySpreadsheetColorIndex="44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5C7A99" mc:Ignorable="a14" a14:legacySpreadsheetColorIndex="44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準備運動</a:t>
          </a:r>
        </a:p>
      </xdr:txBody>
    </xdr:sp>
    <xdr:clientData/>
  </xdr:twoCellAnchor>
  <xdr:twoCellAnchor>
    <xdr:from>
      <xdr:col>4</xdr:col>
      <xdr:colOff>266700</xdr:colOff>
      <xdr:row>2</xdr:row>
      <xdr:rowOff>28575</xdr:rowOff>
    </xdr:from>
    <xdr:to>
      <xdr:col>6</xdr:col>
      <xdr:colOff>457200</xdr:colOff>
      <xdr:row>6</xdr:row>
      <xdr:rowOff>76200</xdr:rowOff>
    </xdr:to>
    <xdr:sp macro="" textlink="">
      <xdr:nvSpPr>
        <xdr:cNvPr id="60424" name="Text Box 8"/>
        <xdr:cNvSpPr txBox="1">
          <a:spLocks noChangeArrowheads="1"/>
        </xdr:cNvSpPr>
      </xdr:nvSpPr>
      <xdr:spPr bwMode="auto">
        <a:xfrm>
          <a:off x="3133725" y="371475"/>
          <a:ext cx="156210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72000" tIns="82800" rIns="90000" bIns="4680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セル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G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６に関数を設定し、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A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B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の小さい方の値を表示しなさい。</a:t>
          </a:r>
        </a:p>
      </xdr:txBody>
    </xdr:sp>
    <xdr:clientData/>
  </xdr:twoCellAnchor>
  <xdr:twoCellAnchor>
    <xdr:from>
      <xdr:col>11</xdr:col>
      <xdr:colOff>161925</xdr:colOff>
      <xdr:row>3</xdr:row>
      <xdr:rowOff>123825</xdr:rowOff>
    </xdr:from>
    <xdr:to>
      <xdr:col>12</xdr:col>
      <xdr:colOff>457200</xdr:colOff>
      <xdr:row>5</xdr:row>
      <xdr:rowOff>28575</xdr:rowOff>
    </xdr:to>
    <xdr:sp macro="" textlink="">
      <xdr:nvSpPr>
        <xdr:cNvPr id="60425" name="AutoShape 9"/>
        <xdr:cNvSpPr>
          <a:spLocks noChangeArrowheads="1"/>
        </xdr:cNvSpPr>
      </xdr:nvSpPr>
      <xdr:spPr bwMode="auto">
        <a:xfrm>
          <a:off x="7829550" y="647700"/>
          <a:ext cx="981075" cy="285750"/>
        </a:xfrm>
        <a:prstGeom prst="wedgeRoundRectCallout">
          <a:avLst>
            <a:gd name="adj1" fmla="val -64565"/>
            <a:gd name="adj2" fmla="val 46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MIN</a:t>
          </a:r>
          <a:r>
            <a:rPr lang="en-US" altLang="ja-JP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(P4,R4)</a:t>
          </a:r>
        </a:p>
      </xdr:txBody>
    </xdr:sp>
    <xdr:clientData/>
  </xdr:twoCellAnchor>
  <xdr:twoCellAnchor>
    <xdr:from>
      <xdr:col>5</xdr:col>
      <xdr:colOff>490668</xdr:colOff>
      <xdr:row>12</xdr:row>
      <xdr:rowOff>95250</xdr:rowOff>
    </xdr:from>
    <xdr:to>
      <xdr:col>12</xdr:col>
      <xdr:colOff>414468</xdr:colOff>
      <xdr:row>22</xdr:row>
      <xdr:rowOff>0</xdr:rowOff>
    </xdr:to>
    <xdr:grpSp>
      <xdr:nvGrpSpPr>
        <xdr:cNvPr id="60474" name="Group 19"/>
        <xdr:cNvGrpSpPr>
          <a:grpSpLocks/>
        </xdr:cNvGrpSpPr>
      </xdr:nvGrpSpPr>
      <xdr:grpSpPr bwMode="auto">
        <a:xfrm>
          <a:off x="4043493" y="2514600"/>
          <a:ext cx="4724400" cy="1762125"/>
          <a:chOff x="422" y="263"/>
          <a:chExt cx="475" cy="185"/>
        </a:xfrm>
      </xdr:grpSpPr>
      <xdr:sp macro="" textlink="">
        <xdr:nvSpPr>
          <xdr:cNvPr id="60417" name="Text Box 1"/>
          <xdr:cNvSpPr txBox="1">
            <a:spLocks noChangeArrowheads="1"/>
          </xdr:cNvSpPr>
        </xdr:nvSpPr>
        <xdr:spPr bwMode="auto">
          <a:xfrm>
            <a:off x="422" y="263"/>
            <a:ext cx="475" cy="18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808080" mc:Ignorable="a14" a14:legacySpreadsheetColorIndex="23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72000" tIns="82800" rIns="90000" bIns="46800" anchor="t" upright="1"/>
          <a:lstStyle/>
          <a:p>
            <a:pPr algn="l" rtl="0">
              <a:defRPr sz="1000"/>
            </a:pPr>
            <a:r>
              <a:rPr lang="ja-JP" altLang="en-US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支給額上限　－　</a:t>
            </a:r>
            <a:r>
              <a:rPr lang="en-US" altLang="ja-JP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MIN</a:t>
            </a:r>
            <a:endPara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endPara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青葉商事には、通信費を補助する制度があり、支給の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上限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は「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\10,000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」です。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そこで、昼食費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が「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\10,000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」を超える場合は「</a:t>
            </a:r>
            <a:r>
              <a:rPr lang="en-US" altLang="ja-JP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\10,000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」、それ以外は全額を表示する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ようにします。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セル</a:t>
            </a:r>
            <a:r>
              <a:rPr lang="en-US" altLang="ja-JP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D16:D21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に計算式を設定しなさい。</a:t>
            </a:r>
          </a:p>
          <a:p>
            <a:pPr algn="l" rtl="0">
              <a:lnSpc>
                <a:spcPts val="12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下図のようになれば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！</a:t>
            </a:r>
          </a:p>
        </xdr:txBody>
      </xdr:sp>
      <xdr:sp macro="" textlink="">
        <xdr:nvSpPr>
          <xdr:cNvPr id="60430" name="AutoShape 14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815" y="397"/>
            <a:ext cx="65" cy="36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0" i="0" u="sng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  <xdr:twoCellAnchor>
    <xdr:from>
      <xdr:col>6</xdr:col>
      <xdr:colOff>676275</xdr:colOff>
      <xdr:row>2</xdr:row>
      <xdr:rowOff>57150</xdr:rowOff>
    </xdr:from>
    <xdr:to>
      <xdr:col>7</xdr:col>
      <xdr:colOff>304800</xdr:colOff>
      <xdr:row>5</xdr:row>
      <xdr:rowOff>0</xdr:rowOff>
    </xdr:to>
    <xdr:sp macro="" textlink="">
      <xdr:nvSpPr>
        <xdr:cNvPr id="60475" name="AutoShape 16"/>
        <xdr:cNvSpPr>
          <a:spLocks noChangeArrowheads="1"/>
        </xdr:cNvSpPr>
      </xdr:nvSpPr>
      <xdr:spPr bwMode="auto">
        <a:xfrm>
          <a:off x="4914900" y="400050"/>
          <a:ext cx="314325" cy="504825"/>
        </a:xfrm>
        <a:prstGeom prst="right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99CCFF" mc:Ignorable="a14" a14:legacySpreadsheetColorIndex="44"/>
        </a:solidFill>
        <a:ln w="9525">
          <a:solidFill>
            <a:srgbClr xmlns:mc="http://schemas.openxmlformats.org/markup-compatibility/2006" xmlns:a14="http://schemas.microsoft.com/office/drawing/2010/main" val="00CCFF" mc:Ignorable="a14" a14:legacySpreadsheetColorIndex="4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200025</xdr:colOff>
      <xdr:row>11</xdr:row>
      <xdr:rowOff>114300</xdr:rowOff>
    </xdr:from>
    <xdr:to>
      <xdr:col>1</xdr:col>
      <xdr:colOff>123825</xdr:colOff>
      <xdr:row>11</xdr:row>
      <xdr:rowOff>400050</xdr:rowOff>
    </xdr:to>
    <xdr:sp macro="" textlink="">
      <xdr:nvSpPr>
        <xdr:cNvPr id="60433" name="WordArt 17"/>
        <xdr:cNvSpPr>
          <a:spLocks noChangeArrowheads="1" noChangeShapeType="1" noTextEdit="1"/>
        </xdr:cNvSpPr>
      </xdr:nvSpPr>
      <xdr:spPr bwMode="auto">
        <a:xfrm>
          <a:off x="200025" y="2076450"/>
          <a:ext cx="609600" cy="28575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99CCFF" mc:Ignorable="a14" a14:legacySpreadsheetColorIndex="44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5C7A99" mc:Ignorable="a14" a14:legacySpreadsheetColorIndex="44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問題</a:t>
          </a:r>
        </a:p>
      </xdr:txBody>
    </xdr:sp>
    <xdr:clientData/>
  </xdr:twoCellAnchor>
  <xdr:twoCellAnchor>
    <xdr:from>
      <xdr:col>0</xdr:col>
      <xdr:colOff>190500</xdr:colOff>
      <xdr:row>47</xdr:row>
      <xdr:rowOff>161925</xdr:rowOff>
    </xdr:from>
    <xdr:to>
      <xdr:col>1</xdr:col>
      <xdr:colOff>371475</xdr:colOff>
      <xdr:row>49</xdr:row>
      <xdr:rowOff>76200</xdr:rowOff>
    </xdr:to>
    <xdr:sp macro="" textlink="">
      <xdr:nvSpPr>
        <xdr:cNvPr id="60434" name="WordArt 18"/>
        <xdr:cNvSpPr>
          <a:spLocks noChangeArrowheads="1" noChangeShapeType="1" noTextEdit="1"/>
        </xdr:cNvSpPr>
      </xdr:nvSpPr>
      <xdr:spPr bwMode="auto">
        <a:xfrm>
          <a:off x="190500" y="8763000"/>
          <a:ext cx="866775" cy="2571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99CCFF" mc:Ignorable="a14" a14:legacySpreadsheetColorIndex="44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5C7A99" mc:Ignorable="a14" a14:legacySpreadsheetColorIndex="44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解答例</a:t>
          </a:r>
        </a:p>
      </xdr:txBody>
    </xdr:sp>
    <xdr:clientData/>
  </xdr:twoCellAnchor>
  <xdr:twoCellAnchor editAs="oneCell">
    <xdr:from>
      <xdr:col>5</xdr:col>
      <xdr:colOff>457200</xdr:colOff>
      <xdr:row>23</xdr:row>
      <xdr:rowOff>114300</xdr:rowOff>
    </xdr:from>
    <xdr:to>
      <xdr:col>9</xdr:col>
      <xdr:colOff>495300</xdr:colOff>
      <xdr:row>36</xdr:row>
      <xdr:rowOff>0</xdr:rowOff>
    </xdr:to>
    <xdr:pic>
      <xdr:nvPicPr>
        <xdr:cNvPr id="15" name="図 1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4591050"/>
          <a:ext cx="2781300" cy="2124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40</xdr:row>
      <xdr:rowOff>180975</xdr:rowOff>
    </xdr:from>
    <xdr:to>
      <xdr:col>7</xdr:col>
      <xdr:colOff>552450</xdr:colOff>
      <xdr:row>44</xdr:row>
      <xdr:rowOff>142875</xdr:rowOff>
    </xdr:to>
    <xdr:sp macro="" textlink="">
      <xdr:nvSpPr>
        <xdr:cNvPr id="61444" name="AutoShape 4"/>
        <xdr:cNvSpPr>
          <a:spLocks noChangeArrowheads="1"/>
        </xdr:cNvSpPr>
      </xdr:nvSpPr>
      <xdr:spPr bwMode="auto">
        <a:xfrm>
          <a:off x="3362325" y="7239000"/>
          <a:ext cx="2466975" cy="733425"/>
        </a:xfrm>
        <a:prstGeom prst="wedgeRoundRectCallout">
          <a:avLst>
            <a:gd name="adj1" fmla="val -58106"/>
            <a:gd name="adj2" fmla="val 1233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1600"/>
            </a:lnSpc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4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MIN</a:t>
          </a:r>
          <a:r>
            <a:rPr lang="en-US" altLang="ja-JP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(C44,$D$51)*$D$50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残業時間と支給上限の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小さい方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時給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を掛けます</a:t>
          </a:r>
        </a:p>
      </xdr:txBody>
    </xdr:sp>
    <xdr:clientData/>
  </xdr:twoCellAnchor>
  <xdr:twoCellAnchor>
    <xdr:from>
      <xdr:col>4</xdr:col>
      <xdr:colOff>419100</xdr:colOff>
      <xdr:row>0</xdr:row>
      <xdr:rowOff>85725</xdr:rowOff>
    </xdr:from>
    <xdr:to>
      <xdr:col>10</xdr:col>
      <xdr:colOff>200025</xdr:colOff>
      <xdr:row>12</xdr:row>
      <xdr:rowOff>114300</xdr:rowOff>
    </xdr:to>
    <xdr:sp macro="" textlink="">
      <xdr:nvSpPr>
        <xdr:cNvPr id="61441" name="Text Box 1"/>
        <xdr:cNvSpPr txBox="1">
          <a:spLocks noChangeArrowheads="1"/>
        </xdr:cNvSpPr>
      </xdr:nvSpPr>
      <xdr:spPr bwMode="auto">
        <a:xfrm>
          <a:off x="3638550" y="85725"/>
          <a:ext cx="3895725" cy="2276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 vertOverflow="clip" wrap="square" lIns="72000" tIns="82800" rIns="90000" bIns="4680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残業代支給時間の上限あり　－　</a:t>
          </a:r>
          <a:r>
            <a:rPr lang="en-US" altLang="ja-JP" sz="12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MIN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青葉ストアの従業員の残業代を算出します。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残業時間は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時間単位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で記録し、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時給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1000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円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で計算しますが、残業代支給対象の残業時間は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40</a:t>
          </a:r>
          <a:r>
            <a:rPr lang="ja-JP" altLang="en-US" sz="12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時間分を上限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とし、それ以上は切り捨てとなります。</a:t>
          </a:r>
        </a:p>
        <a:p>
          <a:pPr algn="l" rtl="0">
            <a:lnSpc>
              <a:spcPts val="15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どのような式で求めればよいでしょうか。</a:t>
          </a:r>
        </a:p>
        <a:p>
          <a:pPr algn="l" rtl="0">
            <a:lnSpc>
              <a:spcPts val="15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下図のようになれば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OK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！</a:t>
          </a:r>
        </a:p>
      </xdr:txBody>
    </xdr:sp>
    <xdr:clientData/>
  </xdr:twoCellAnchor>
  <xdr:twoCellAnchor editAs="oneCell">
    <xdr:from>
      <xdr:col>5</xdr:col>
      <xdr:colOff>657225</xdr:colOff>
      <xdr:row>13</xdr:row>
      <xdr:rowOff>76200</xdr:rowOff>
    </xdr:from>
    <xdr:to>
      <xdr:col>10</xdr:col>
      <xdr:colOff>428625</xdr:colOff>
      <xdr:row>25</xdr:row>
      <xdr:rowOff>66675</xdr:rowOff>
    </xdr:to>
    <xdr:pic>
      <xdr:nvPicPr>
        <xdr:cNvPr id="6146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2505075"/>
          <a:ext cx="3200400" cy="2047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37</xdr:row>
      <xdr:rowOff>142875</xdr:rowOff>
    </xdr:from>
    <xdr:to>
      <xdr:col>1</xdr:col>
      <xdr:colOff>581025</xdr:colOff>
      <xdr:row>39</xdr:row>
      <xdr:rowOff>57150</xdr:rowOff>
    </xdr:to>
    <xdr:sp macro="" textlink="">
      <xdr:nvSpPr>
        <xdr:cNvPr id="61449" name="WordArt 9"/>
        <xdr:cNvSpPr>
          <a:spLocks noChangeArrowheads="1" noChangeShapeType="1" noTextEdit="1"/>
        </xdr:cNvSpPr>
      </xdr:nvSpPr>
      <xdr:spPr bwMode="auto">
        <a:xfrm>
          <a:off x="152400" y="6686550"/>
          <a:ext cx="866775" cy="2571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ja-JP" altLang="en-US" sz="3600" kern="10" spc="0">
              <a:ln>
                <a:noFill/>
              </a:ln>
              <a:solidFill>
                <a:srgbClr xmlns:mc="http://schemas.openxmlformats.org/markup-compatibility/2006" xmlns:a14="http://schemas.microsoft.com/office/drawing/2010/main" val="99CCFF" mc:Ignorable="a14" a14:legacySpreadsheetColorIndex="44"/>
              </a:solidFill>
              <a:effectLst>
                <a:prstShdw prst="shdw18" dist="17961" dir="13500000">
                  <a:srgbClr xmlns:mc="http://schemas.openxmlformats.org/markup-compatibility/2006" xmlns:a14="http://schemas.microsoft.com/office/drawing/2010/main" val="5C7A99" mc:Ignorable="a14" a14:legacySpreadsheetColorIndex="44">
                    <a:gamma/>
                    <a:shade val="60000"/>
                    <a:invGamma/>
                  </a:srgbClr>
                </a:prstShdw>
              </a:effectLst>
              <a:latin typeface="ＭＳ Ｐゴシック"/>
              <a:ea typeface="ＭＳ Ｐゴシック"/>
            </a:rPr>
            <a:t>解答例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45</xdr:row>
      <xdr:rowOff>133350</xdr:rowOff>
    </xdr:from>
    <xdr:to>
      <xdr:col>12</xdr:col>
      <xdr:colOff>361950</xdr:colOff>
      <xdr:row>49</xdr:row>
      <xdr:rowOff>152400</xdr:rowOff>
    </xdr:to>
    <xdr:sp macro="" textlink="">
      <xdr:nvSpPr>
        <xdr:cNvPr id="64514" name="AutoShape 2"/>
        <xdr:cNvSpPr>
          <a:spLocks noChangeArrowheads="1"/>
        </xdr:cNvSpPr>
      </xdr:nvSpPr>
      <xdr:spPr bwMode="auto">
        <a:xfrm>
          <a:off x="3171825" y="7962900"/>
          <a:ext cx="3209925" cy="704850"/>
        </a:xfrm>
        <a:prstGeom prst="wedgeRoundRectCallout">
          <a:avLst>
            <a:gd name="adj1" fmla="val 15579"/>
            <a:gd name="adj2" fmla="val -918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各お菓子で作れるセット数を算出しておきます。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ここで、端数は切り捨てることに注意！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(H44="","",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ROUNDDOWN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(C$42/H44,0))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485775</xdr:colOff>
      <xdr:row>45</xdr:row>
      <xdr:rowOff>133350</xdr:rowOff>
    </xdr:from>
    <xdr:to>
      <xdr:col>15</xdr:col>
      <xdr:colOff>571500</xdr:colOff>
      <xdr:row>49</xdr:row>
      <xdr:rowOff>152400</xdr:rowOff>
    </xdr:to>
    <xdr:sp macro="" textlink="">
      <xdr:nvSpPr>
        <xdr:cNvPr id="64515" name="AutoShape 3"/>
        <xdr:cNvSpPr>
          <a:spLocks noChangeArrowheads="1"/>
        </xdr:cNvSpPr>
      </xdr:nvSpPr>
      <xdr:spPr bwMode="auto">
        <a:xfrm>
          <a:off x="6505575" y="7962900"/>
          <a:ext cx="2257425" cy="704850"/>
        </a:xfrm>
        <a:prstGeom prst="wedgeRoundRectCallout">
          <a:avLst>
            <a:gd name="adj1" fmla="val -19620"/>
            <a:gd name="adj2" fmla="val -9054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作れるセット数は各お菓子で作れるセット数の最小値ですから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en-US" altLang="ja-JP" sz="11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MIN</a:t>
          </a:r>
          <a:r>
            <a:rPr lang="en-US" altLang="ja-JP" sz="11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(K44:M44)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104775</xdr:colOff>
      <xdr:row>8</xdr:row>
      <xdr:rowOff>95250</xdr:rowOff>
    </xdr:from>
    <xdr:to>
      <xdr:col>12</xdr:col>
      <xdr:colOff>209550</xdr:colOff>
      <xdr:row>23</xdr:row>
      <xdr:rowOff>114300</xdr:rowOff>
    </xdr:to>
    <xdr:grpSp>
      <xdr:nvGrpSpPr>
        <xdr:cNvPr id="64544" name="Group 10"/>
        <xdr:cNvGrpSpPr>
          <a:grpSpLocks/>
        </xdr:cNvGrpSpPr>
      </xdr:nvGrpSpPr>
      <xdr:grpSpPr bwMode="auto">
        <a:xfrm>
          <a:off x="1181100" y="1524000"/>
          <a:ext cx="5048250" cy="2590800"/>
          <a:chOff x="124" y="160"/>
          <a:chExt cx="530" cy="272"/>
        </a:xfrm>
      </xdr:grpSpPr>
      <xdr:sp macro="" textlink="">
        <xdr:nvSpPr>
          <xdr:cNvPr id="64513" name="AutoShape 1"/>
          <xdr:cNvSpPr>
            <a:spLocks noChangeArrowheads="1"/>
          </xdr:cNvSpPr>
        </xdr:nvSpPr>
        <xdr:spPr bwMode="auto">
          <a:xfrm>
            <a:off x="124" y="160"/>
            <a:ext cx="530" cy="272"/>
          </a:xfrm>
          <a:prstGeom prst="roundRect">
            <a:avLst>
              <a:gd name="adj" fmla="val 16667"/>
            </a:avLst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969696" mc:Ignorable="a14" a14:legacySpreadsheetColorIndex="55"/>
            </a:solidFill>
            <a:round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　ある和菓子店では、「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もみじ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よもぎ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」「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ききょう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」という３種類の菓子詰め合わせセットを販売しています。詰め合わせる菓子の個数は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表２．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の通りです。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 上の例では、もみじセットを作るには「最中」が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6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個、「どら焼き」が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個必要であることを示しています。</a:t>
            </a:r>
          </a:p>
          <a:p>
            <a:pPr algn="l" rtl="0">
              <a:lnSpc>
                <a:spcPts val="1300"/>
              </a:lnSpc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 　表１．のように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最中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、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どら焼き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、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饅頭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をいくつ製造したかを入力すると、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表３．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にその</a:t>
            </a:r>
            <a:r>
              <a:rPr lang="ja-JP" altLang="en-US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セットをいくつ作れるか表示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できるようにしてください。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en-US" altLang="ja-JP" sz="110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</a:rPr>
              <a:t>K,L,M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列を</a:t>
            </a:r>
            <a:r>
              <a:rPr lang="ja-JP" altLang="en-US" sz="11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作業セル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として使用してください。</a:t>
            </a: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足りなければ列を行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/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列を追加しても結構です！</a:t>
            </a:r>
          </a:p>
          <a:p>
            <a:pPr algn="l" rtl="0">
              <a:defRPr sz="1000"/>
            </a:pPr>
            <a:endPara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lnSpc>
                <a:spcPts val="1300"/>
              </a:lnSpc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右のようになれば</a:t>
            </a:r>
            <a:r>
              <a:rPr lang="en-US" altLang="ja-JP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OK</a:t>
            </a: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！　判定は無いよ！</a:t>
            </a:r>
          </a:p>
        </xdr:txBody>
      </xdr:sp>
      <mc:AlternateContent xmlns:mc="http://schemas.openxmlformats.org/markup-compatibility/2006" xmlns:a14="http://schemas.microsoft.com/office/drawing/2010/main">
        <mc:Choice Requires="a14">
          <xdr:pic>
            <xdr:nvPicPr>
              <xdr:cNvPr id="64547" name="Picture 4"/>
              <xdr:cNvPicPr>
                <a:picLocks noChangeAspect="1" noChangeArrowheads="1"/>
                <a:extLst>
                  <a:ext uri="{84589F7E-364E-4C9E-8A38-B11213B215E9}">
                    <a14:cameraTool cellRange="$N$40:$N$44" spid="_x0000_s64551"/>
                  </a:ext>
                </a:extLst>
              </xdr:cNvPicPr>
            </xdr:nvPicPr>
            <xdr:blipFill>
              <a:blip xmlns:r="http://schemas.openxmlformats.org/officeDocument/2006/relationships" r:embed="rId1"/>
              <a:srcRect/>
              <a:stretch>
                <a:fillRect/>
              </a:stretch>
            </xdr:blipFill>
            <xdr:spPr bwMode="auto">
              <a:xfrm>
                <a:off x="516" y="318"/>
                <a:ext cx="104" cy="96"/>
              </a:xfrm>
              <a:prstGeom prst="rect">
                <a:avLst/>
              </a:prstGeom>
              <a:solidFill>
                <a:srgbClr val="FFFFFF" mc:Ignorable="a14" a14:legacySpreadsheetColorIndex="9"/>
              </a:solidFill>
              <a:ln>
                <a:noFill/>
              </a:ln>
              <a:extLs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mc:Choice>
        <mc:Fallback xmlns=""/>
      </mc:AlternateContent>
    </xdr:grpSp>
    <xdr:clientData/>
  </xdr:twoCellAnchor>
  <xdr:twoCellAnchor>
    <xdr:from>
      <xdr:col>13</xdr:col>
      <xdr:colOff>76200</xdr:colOff>
      <xdr:row>8</xdr:row>
      <xdr:rowOff>57150</xdr:rowOff>
    </xdr:from>
    <xdr:to>
      <xdr:col>15</xdr:col>
      <xdr:colOff>209550</xdr:colOff>
      <xdr:row>13</xdr:row>
      <xdr:rowOff>114300</xdr:rowOff>
    </xdr:to>
    <xdr:sp macro="" textlink="">
      <xdr:nvSpPr>
        <xdr:cNvPr id="64523" name="WordArt 11" descr="青い画用紙"/>
        <xdr:cNvSpPr>
          <a:spLocks noChangeArrowheads="1" noChangeShapeType="1" noTextEdit="1"/>
        </xdr:cNvSpPr>
      </xdr:nvSpPr>
      <xdr:spPr bwMode="auto">
        <a:xfrm>
          <a:off x="6600825" y="1485900"/>
          <a:ext cx="1800225" cy="9144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ja-JP" altLang="en-US" sz="3600" kern="10" spc="0">
              <a:ln w="9525">
                <a:solidFill>
                  <a:srgbClr xmlns:mc="http://schemas.openxmlformats.org/markup-compatibility/2006" xmlns:a14="http://schemas.microsoft.com/office/drawing/2010/main" val="00FFFF" mc:Ignorable="a14" a14:legacySpreadsheetColorIndex="15"/>
                </a:solidFill>
                <a:round/>
                <a:headEnd/>
                <a:tailEnd/>
              </a:ln>
              <a:blipFill dpi="0" rotWithShape="1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effectLst/>
              <a:latin typeface="ＭＳ Ｐゴシック"/>
              <a:ea typeface="ＭＳ Ｐゴシック"/>
            </a:rPr>
            <a:t>終了！</a:t>
          </a:r>
        </a:p>
        <a:p>
          <a:pPr algn="l" rtl="0">
            <a:buNone/>
          </a:pPr>
          <a:r>
            <a:rPr lang="ja-JP" altLang="en-US" sz="3600" kern="10" spc="0">
              <a:ln w="9525">
                <a:solidFill>
                  <a:srgbClr xmlns:mc="http://schemas.openxmlformats.org/markup-compatibility/2006" xmlns:a14="http://schemas.microsoft.com/office/drawing/2010/main" val="00FFFF" mc:Ignorable="a14" a14:legacySpreadsheetColorIndex="15"/>
                </a:solidFill>
                <a:round/>
                <a:headEnd/>
                <a:tailEnd/>
              </a:ln>
              <a:blipFill dpi="0" rotWithShape="1">
                <a:blip xmlns:r="http://schemas.openxmlformats.org/officeDocument/2006/relationships" r:embed="rId2"/>
                <a:srcRect/>
                <a:tile tx="0" ty="0" sx="100000" sy="100000" flip="none" algn="tl"/>
              </a:blipFill>
              <a:effectLst/>
              <a:latin typeface="ＭＳ Ｐゴシック"/>
              <a:ea typeface="ＭＳ Ｐゴシック"/>
            </a:rPr>
            <a:t>お疲れ様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4:E81"/>
  <sheetViews>
    <sheetView workbookViewId="0">
      <selection activeCell="D14" sqref="D14"/>
    </sheetView>
  </sheetViews>
  <sheetFormatPr defaultRowHeight="13.5"/>
  <cols>
    <col min="2" max="2" width="17.625" customWidth="1"/>
    <col min="3" max="3" width="11.625" bestFit="1" customWidth="1"/>
    <col min="4" max="4" width="8.5" bestFit="1" customWidth="1"/>
    <col min="5" max="5" width="11.625" bestFit="1" customWidth="1"/>
    <col min="8" max="8" width="8.625" customWidth="1"/>
    <col min="9" max="9" width="11.5" customWidth="1"/>
    <col min="10" max="10" width="8.625" customWidth="1"/>
    <col min="11" max="11" width="11.625" customWidth="1"/>
  </cols>
  <sheetData>
    <row r="14" spans="2:5" ht="18.75">
      <c r="B14" s="2" t="s">
        <v>10</v>
      </c>
      <c r="C14" s="13"/>
      <c r="D14" s="13"/>
      <c r="E14" s="13"/>
    </row>
    <row r="15" spans="2:5">
      <c r="B15" s="13"/>
      <c r="C15" s="13"/>
      <c r="D15" s="13"/>
      <c r="E15" s="13"/>
    </row>
    <row r="16" spans="2:5" ht="14.25" thickBot="1">
      <c r="B16" s="20" t="s">
        <v>11</v>
      </c>
      <c r="C16" s="124" t="s">
        <v>12</v>
      </c>
      <c r="D16" s="124"/>
      <c r="E16" s="124"/>
    </row>
    <row r="17" spans="2:5" ht="14.25" thickTop="1">
      <c r="B17" s="30" t="s">
        <v>13</v>
      </c>
      <c r="C17" s="31"/>
      <c r="D17" s="32" t="s">
        <v>14</v>
      </c>
      <c r="E17" s="33"/>
    </row>
    <row r="18" spans="2:5">
      <c r="B18" s="30" t="s">
        <v>15</v>
      </c>
      <c r="C18" s="34"/>
      <c r="D18" s="22" t="s">
        <v>16</v>
      </c>
      <c r="E18" s="35"/>
    </row>
    <row r="19" spans="2:5">
      <c r="B19" s="30" t="s">
        <v>17</v>
      </c>
      <c r="C19" s="125"/>
      <c r="D19" s="126"/>
      <c r="E19" s="127"/>
    </row>
    <row r="20" spans="2:5">
      <c r="B20" s="30" t="s">
        <v>18</v>
      </c>
      <c r="C20" s="128"/>
      <c r="D20" s="129"/>
      <c r="E20" s="130"/>
    </row>
    <row r="21" spans="2:5">
      <c r="B21" s="30" t="s">
        <v>19</v>
      </c>
      <c r="C21" s="118"/>
      <c r="D21" s="119"/>
      <c r="E21" s="120"/>
    </row>
    <row r="22" spans="2:5">
      <c r="B22" s="30" t="s">
        <v>20</v>
      </c>
      <c r="C22" s="118"/>
      <c r="D22" s="119"/>
      <c r="E22" s="120"/>
    </row>
    <row r="23" spans="2:5" ht="14.25" thickBot="1">
      <c r="B23" s="30" t="s">
        <v>21</v>
      </c>
      <c r="C23" s="121"/>
      <c r="D23" s="122"/>
      <c r="E23" s="123"/>
    </row>
    <row r="24" spans="2:5" ht="14.25" thickTop="1">
      <c r="B24" s="13"/>
      <c r="C24" s="13"/>
      <c r="D24" s="23"/>
      <c r="E24" s="23"/>
    </row>
    <row r="25" spans="2:5">
      <c r="B25" s="21" t="s">
        <v>15</v>
      </c>
      <c r="C25" s="24" t="s">
        <v>13</v>
      </c>
      <c r="D25" s="24" t="s">
        <v>22</v>
      </c>
      <c r="E25" s="24" t="s">
        <v>0</v>
      </c>
    </row>
    <row r="26" spans="2:5">
      <c r="B26" s="25">
        <v>36629</v>
      </c>
      <c r="C26" s="26">
        <v>168000</v>
      </c>
      <c r="D26" s="27">
        <v>5</v>
      </c>
      <c r="E26" s="26">
        <f>IF(D26="中止",0,C26*D26)</f>
        <v>840000</v>
      </c>
    </row>
    <row r="27" spans="2:5">
      <c r="B27" s="25">
        <v>36636</v>
      </c>
      <c r="C27" s="26">
        <v>208000</v>
      </c>
      <c r="D27" s="27">
        <v>3</v>
      </c>
      <c r="E27" s="26">
        <f t="shared" ref="E27:E37" si="0">IF(D27="中止",0,C27*D27)</f>
        <v>624000</v>
      </c>
    </row>
    <row r="28" spans="2:5">
      <c r="B28" s="25">
        <v>36643</v>
      </c>
      <c r="C28" s="26">
        <v>298000</v>
      </c>
      <c r="D28" s="28">
        <v>15</v>
      </c>
      <c r="E28" s="26">
        <f t="shared" si="0"/>
        <v>4470000</v>
      </c>
    </row>
    <row r="29" spans="2:5">
      <c r="B29" s="25">
        <v>36649</v>
      </c>
      <c r="C29" s="26">
        <v>298000</v>
      </c>
      <c r="D29" s="27">
        <v>16</v>
      </c>
      <c r="E29" s="26">
        <f t="shared" si="0"/>
        <v>4768000</v>
      </c>
    </row>
    <row r="30" spans="2:5">
      <c r="B30" s="25">
        <v>36656</v>
      </c>
      <c r="C30" s="26">
        <v>208000</v>
      </c>
      <c r="D30" s="29" t="s">
        <v>23</v>
      </c>
      <c r="E30" s="26">
        <f t="shared" si="0"/>
        <v>0</v>
      </c>
    </row>
    <row r="31" spans="2:5">
      <c r="B31" s="25">
        <v>36663</v>
      </c>
      <c r="C31" s="26">
        <v>178000</v>
      </c>
      <c r="D31" s="27">
        <v>3</v>
      </c>
      <c r="E31" s="26">
        <f t="shared" si="0"/>
        <v>534000</v>
      </c>
    </row>
    <row r="32" spans="2:5">
      <c r="B32" s="25">
        <v>36670</v>
      </c>
      <c r="C32" s="26">
        <v>178000</v>
      </c>
      <c r="D32" s="27">
        <v>6</v>
      </c>
      <c r="E32" s="26">
        <f t="shared" si="0"/>
        <v>1068000</v>
      </c>
    </row>
    <row r="33" spans="2:5">
      <c r="B33" s="25">
        <v>36679</v>
      </c>
      <c r="C33" s="26">
        <v>188000</v>
      </c>
      <c r="D33" s="27">
        <v>10</v>
      </c>
      <c r="E33" s="26">
        <f t="shared" si="0"/>
        <v>1880000</v>
      </c>
    </row>
    <row r="34" spans="2:5">
      <c r="B34" s="25">
        <v>36686</v>
      </c>
      <c r="C34" s="26">
        <v>188000</v>
      </c>
      <c r="D34" s="27">
        <v>2</v>
      </c>
      <c r="E34" s="26">
        <f t="shared" si="0"/>
        <v>376000</v>
      </c>
    </row>
    <row r="35" spans="2:5">
      <c r="B35" s="25">
        <v>36693</v>
      </c>
      <c r="C35" s="26">
        <v>198000</v>
      </c>
      <c r="D35" s="29" t="s">
        <v>23</v>
      </c>
      <c r="E35" s="26">
        <f t="shared" si="0"/>
        <v>0</v>
      </c>
    </row>
    <row r="36" spans="2:5">
      <c r="B36" s="25">
        <v>36700</v>
      </c>
      <c r="C36" s="26">
        <v>198000</v>
      </c>
      <c r="D36" s="28">
        <v>11</v>
      </c>
      <c r="E36" s="26">
        <f t="shared" si="0"/>
        <v>2178000</v>
      </c>
    </row>
    <row r="37" spans="2:5">
      <c r="B37" s="25">
        <v>36707</v>
      </c>
      <c r="C37" s="26">
        <v>208000</v>
      </c>
      <c r="D37" s="27">
        <v>1</v>
      </c>
      <c r="E37" s="26">
        <f t="shared" si="0"/>
        <v>208000</v>
      </c>
    </row>
    <row r="60" spans="2:5" ht="14.25" thickBot="1">
      <c r="B60" s="20" t="s">
        <v>11</v>
      </c>
      <c r="C60" s="124" t="s">
        <v>12</v>
      </c>
      <c r="D60" s="124"/>
      <c r="E60" s="124"/>
    </row>
    <row r="61" spans="2:5" ht="14.25" thickTop="1">
      <c r="B61" s="30" t="s">
        <v>13</v>
      </c>
      <c r="C61" s="31">
        <f>MIN(C70:C81)</f>
        <v>168000</v>
      </c>
      <c r="D61" s="32" t="s">
        <v>14</v>
      </c>
      <c r="E61" s="33">
        <f>MAX(C70:C81)</f>
        <v>298000</v>
      </c>
    </row>
    <row r="62" spans="2:5">
      <c r="B62" s="30" t="s">
        <v>15</v>
      </c>
      <c r="C62" s="34">
        <f>MIN(B70:B81)</f>
        <v>36629</v>
      </c>
      <c r="D62" s="22" t="s">
        <v>16</v>
      </c>
      <c r="E62" s="35">
        <f>MAX(B70:B81)</f>
        <v>36707</v>
      </c>
    </row>
    <row r="63" spans="2:5">
      <c r="B63" s="30" t="s">
        <v>17</v>
      </c>
      <c r="C63" s="125">
        <f>SUM(D70:D81)</f>
        <v>72</v>
      </c>
      <c r="D63" s="126"/>
      <c r="E63" s="127"/>
    </row>
    <row r="64" spans="2:5">
      <c r="B64" s="30" t="s">
        <v>18</v>
      </c>
      <c r="C64" s="128">
        <f>AVERAGE(D70:D81)</f>
        <v>7.2</v>
      </c>
      <c r="D64" s="129"/>
      <c r="E64" s="130"/>
    </row>
    <row r="65" spans="2:5">
      <c r="B65" s="30" t="s">
        <v>19</v>
      </c>
      <c r="C65" s="118">
        <f>COUNT(D70:D81)</f>
        <v>10</v>
      </c>
      <c r="D65" s="119"/>
      <c r="E65" s="120"/>
    </row>
    <row r="66" spans="2:5">
      <c r="B66" s="30" t="s">
        <v>20</v>
      </c>
      <c r="C66" s="118">
        <f>COUNTA(D70:D81)</f>
        <v>12</v>
      </c>
      <c r="D66" s="119"/>
      <c r="E66" s="120"/>
    </row>
    <row r="67" spans="2:5" ht="14.25" thickBot="1">
      <c r="B67" s="30" t="s">
        <v>21</v>
      </c>
      <c r="C67" s="121">
        <f>SUM(E70:E81)</f>
        <v>16946000</v>
      </c>
      <c r="D67" s="122"/>
      <c r="E67" s="123"/>
    </row>
    <row r="68" spans="2:5" ht="14.25" thickTop="1">
      <c r="B68" s="13"/>
      <c r="C68" s="13"/>
      <c r="D68" s="23"/>
      <c r="E68" s="23"/>
    </row>
    <row r="69" spans="2:5">
      <c r="B69" s="21" t="s">
        <v>15</v>
      </c>
      <c r="C69" s="24" t="s">
        <v>13</v>
      </c>
      <c r="D69" s="24" t="s">
        <v>22</v>
      </c>
      <c r="E69" s="24" t="s">
        <v>0</v>
      </c>
    </row>
    <row r="70" spans="2:5">
      <c r="B70" s="25">
        <v>36629</v>
      </c>
      <c r="C70" s="26">
        <v>168000</v>
      </c>
      <c r="D70" s="27">
        <v>5</v>
      </c>
      <c r="E70" s="26">
        <f>IF(D70="中止",0,C70*D70)</f>
        <v>840000</v>
      </c>
    </row>
    <row r="71" spans="2:5">
      <c r="B71" s="25">
        <v>36636</v>
      </c>
      <c r="C71" s="26">
        <v>208000</v>
      </c>
      <c r="D71" s="27">
        <v>3</v>
      </c>
      <c r="E71" s="26">
        <f t="shared" ref="E71:E81" si="1">IF(D71="中止",0,C71*D71)</f>
        <v>624000</v>
      </c>
    </row>
    <row r="72" spans="2:5">
      <c r="B72" s="25">
        <v>36643</v>
      </c>
      <c r="C72" s="26">
        <v>298000</v>
      </c>
      <c r="D72" s="28">
        <v>15</v>
      </c>
      <c r="E72" s="26">
        <f t="shared" si="1"/>
        <v>4470000</v>
      </c>
    </row>
    <row r="73" spans="2:5">
      <c r="B73" s="25">
        <v>36649</v>
      </c>
      <c r="C73" s="26">
        <v>298000</v>
      </c>
      <c r="D73" s="27">
        <v>16</v>
      </c>
      <c r="E73" s="26">
        <f t="shared" si="1"/>
        <v>4768000</v>
      </c>
    </row>
    <row r="74" spans="2:5">
      <c r="B74" s="25">
        <v>36656</v>
      </c>
      <c r="C74" s="26">
        <v>208000</v>
      </c>
      <c r="D74" s="29" t="s">
        <v>23</v>
      </c>
      <c r="E74" s="26">
        <f t="shared" si="1"/>
        <v>0</v>
      </c>
    </row>
    <row r="75" spans="2:5">
      <c r="B75" s="25">
        <v>36663</v>
      </c>
      <c r="C75" s="26">
        <v>178000</v>
      </c>
      <c r="D75" s="27">
        <v>3</v>
      </c>
      <c r="E75" s="26">
        <f t="shared" si="1"/>
        <v>534000</v>
      </c>
    </row>
    <row r="76" spans="2:5">
      <c r="B76" s="25">
        <v>36670</v>
      </c>
      <c r="C76" s="26">
        <v>178000</v>
      </c>
      <c r="D76" s="27">
        <v>6</v>
      </c>
      <c r="E76" s="26">
        <f t="shared" si="1"/>
        <v>1068000</v>
      </c>
    </row>
    <row r="77" spans="2:5">
      <c r="B77" s="25">
        <v>36679</v>
      </c>
      <c r="C77" s="26">
        <v>188000</v>
      </c>
      <c r="D77" s="27">
        <v>10</v>
      </c>
      <c r="E77" s="26">
        <f t="shared" si="1"/>
        <v>1880000</v>
      </c>
    </row>
    <row r="78" spans="2:5">
      <c r="B78" s="25">
        <v>36686</v>
      </c>
      <c r="C78" s="26">
        <v>188000</v>
      </c>
      <c r="D78" s="27">
        <v>2</v>
      </c>
      <c r="E78" s="26">
        <f t="shared" si="1"/>
        <v>376000</v>
      </c>
    </row>
    <row r="79" spans="2:5">
      <c r="B79" s="25">
        <v>36693</v>
      </c>
      <c r="C79" s="26">
        <v>198000</v>
      </c>
      <c r="D79" s="29" t="s">
        <v>23</v>
      </c>
      <c r="E79" s="26">
        <f t="shared" si="1"/>
        <v>0</v>
      </c>
    </row>
    <row r="80" spans="2:5">
      <c r="B80" s="25">
        <v>36700</v>
      </c>
      <c r="C80" s="26">
        <v>198000</v>
      </c>
      <c r="D80" s="28">
        <v>11</v>
      </c>
      <c r="E80" s="26">
        <f t="shared" si="1"/>
        <v>2178000</v>
      </c>
    </row>
    <row r="81" spans="2:5">
      <c r="B81" s="25">
        <v>36707</v>
      </c>
      <c r="C81" s="26">
        <v>208000</v>
      </c>
      <c r="D81" s="27">
        <v>1</v>
      </c>
      <c r="E81" s="26">
        <f t="shared" si="1"/>
        <v>208000</v>
      </c>
    </row>
  </sheetData>
  <mergeCells count="12">
    <mergeCell ref="C16:E16"/>
    <mergeCell ref="C19:E19"/>
    <mergeCell ref="C20:E20"/>
    <mergeCell ref="C21:E21"/>
    <mergeCell ref="C22:E22"/>
    <mergeCell ref="C66:E66"/>
    <mergeCell ref="C67:E67"/>
    <mergeCell ref="C23:E23"/>
    <mergeCell ref="C60:E60"/>
    <mergeCell ref="C63:E63"/>
    <mergeCell ref="C64:E64"/>
    <mergeCell ref="C65:E65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I62"/>
  <sheetViews>
    <sheetView tabSelected="1" workbookViewId="0">
      <selection activeCell="C17" sqref="C17"/>
    </sheetView>
  </sheetViews>
  <sheetFormatPr defaultRowHeight="13.5"/>
  <cols>
    <col min="2" max="2" width="12.25" customWidth="1"/>
    <col min="3" max="3" width="7.75" customWidth="1"/>
    <col min="4" max="4" width="3.375" customWidth="1"/>
    <col min="5" max="5" width="4.75" customWidth="1"/>
    <col min="6" max="6" width="4.375" customWidth="1"/>
    <col min="7" max="7" width="9.625" customWidth="1"/>
    <col min="8" max="8" width="12.875" customWidth="1"/>
    <col min="9" max="9" width="49.875" customWidth="1"/>
  </cols>
  <sheetData>
    <row r="3" spans="2:9">
      <c r="B3" s="91" t="s">
        <v>71</v>
      </c>
    </row>
    <row r="4" spans="2:9">
      <c r="B4" s="92" t="s">
        <v>72</v>
      </c>
      <c r="C4" s="93"/>
    </row>
    <row r="5" spans="2:9">
      <c r="B5" s="94" t="s">
        <v>73</v>
      </c>
      <c r="C5" s="94" t="s">
        <v>74</v>
      </c>
    </row>
    <row r="6" spans="2:9">
      <c r="B6" s="95" t="s">
        <v>75</v>
      </c>
      <c r="C6" s="96">
        <v>190</v>
      </c>
    </row>
    <row r="7" spans="2:9">
      <c r="B7" s="95" t="s">
        <v>76</v>
      </c>
      <c r="C7" s="96">
        <v>210</v>
      </c>
    </row>
    <row r="8" spans="2:9">
      <c r="B8" s="95" t="s">
        <v>77</v>
      </c>
      <c r="C8" s="96">
        <v>240</v>
      </c>
    </row>
    <row r="9" spans="2:9">
      <c r="B9" s="95" t="s">
        <v>78</v>
      </c>
      <c r="C9" s="96">
        <v>240</v>
      </c>
    </row>
    <row r="10" spans="2:9">
      <c r="B10" s="95" t="s">
        <v>79</v>
      </c>
      <c r="C10" s="96">
        <v>240</v>
      </c>
    </row>
    <row r="11" spans="2:9">
      <c r="B11" s="95" t="s">
        <v>80</v>
      </c>
      <c r="C11" s="96">
        <v>260</v>
      </c>
    </row>
    <row r="12" spans="2:9">
      <c r="B12" s="95" t="s">
        <v>81</v>
      </c>
      <c r="C12" s="96">
        <v>290</v>
      </c>
    </row>
    <row r="13" spans="2:9">
      <c r="B13" s="95" t="s">
        <v>82</v>
      </c>
      <c r="C13" s="96">
        <v>320</v>
      </c>
    </row>
    <row r="14" spans="2:9">
      <c r="B14" s="97"/>
      <c r="C14" s="98"/>
    </row>
    <row r="15" spans="2:9" ht="14.25">
      <c r="B15" s="99" t="s">
        <v>83</v>
      </c>
      <c r="C15" s="93"/>
      <c r="G15" s="105" t="s">
        <v>84</v>
      </c>
      <c r="H15" s="106" t="s">
        <v>85</v>
      </c>
      <c r="I15" s="107" t="s">
        <v>86</v>
      </c>
    </row>
    <row r="16" spans="2:9" ht="15" thickBot="1">
      <c r="B16" s="94" t="s">
        <v>73</v>
      </c>
      <c r="C16" s="101" t="s">
        <v>74</v>
      </c>
      <c r="G16" s="108" t="s">
        <v>87</v>
      </c>
      <c r="H16" s="109" t="s">
        <v>88</v>
      </c>
      <c r="I16" s="110" t="s">
        <v>89</v>
      </c>
    </row>
    <row r="17" spans="2:9" ht="15" thickTop="1">
      <c r="B17" s="100" t="str">
        <f>IF(B6="","",B6)</f>
        <v>二子玉川</v>
      </c>
      <c r="C17" s="102"/>
      <c r="G17" s="131" t="s">
        <v>90</v>
      </c>
      <c r="H17" s="133" t="s">
        <v>91</v>
      </c>
      <c r="I17" s="111" t="s">
        <v>92</v>
      </c>
    </row>
    <row r="18" spans="2:9" ht="14.25">
      <c r="B18" s="100" t="str">
        <f t="shared" ref="B18:B24" si="0">IF(B7="","",B7)</f>
        <v>溝口</v>
      </c>
      <c r="C18" s="103"/>
      <c r="G18" s="132"/>
      <c r="H18" s="134"/>
      <c r="I18" s="112" t="s">
        <v>93</v>
      </c>
    </row>
    <row r="19" spans="2:9" ht="15" thickBot="1">
      <c r="B19" s="100" t="str">
        <f t="shared" si="0"/>
        <v>鷺沼</v>
      </c>
      <c r="C19" s="103"/>
      <c r="G19" s="132"/>
      <c r="H19" s="134"/>
      <c r="I19" s="112" t="s">
        <v>94</v>
      </c>
    </row>
    <row r="20" spans="2:9" ht="15.75" thickTop="1" thickBot="1">
      <c r="B20" s="100" t="str">
        <f t="shared" si="0"/>
        <v>たまプラーザ</v>
      </c>
      <c r="C20" s="103"/>
      <c r="G20" s="135" t="s">
        <v>95</v>
      </c>
      <c r="H20" s="137" t="s">
        <v>96</v>
      </c>
      <c r="I20" s="116" t="s">
        <v>97</v>
      </c>
    </row>
    <row r="21" spans="2:9" ht="15.75" thickTop="1" thickBot="1">
      <c r="B21" s="100" t="str">
        <f t="shared" si="0"/>
        <v>あざみ野</v>
      </c>
      <c r="C21" s="103"/>
      <c r="G21" s="136"/>
      <c r="H21" s="138"/>
      <c r="I21" s="115" t="s">
        <v>103</v>
      </c>
    </row>
    <row r="22" spans="2:9" ht="15" thickTop="1">
      <c r="B22" s="100" t="str">
        <f t="shared" si="0"/>
        <v>青葉台</v>
      </c>
      <c r="C22" s="103"/>
      <c r="G22" s="132" t="s">
        <v>98</v>
      </c>
      <c r="H22" s="134" t="s">
        <v>99</v>
      </c>
      <c r="I22" s="114" t="s">
        <v>100</v>
      </c>
    </row>
    <row r="23" spans="2:9" ht="14.25">
      <c r="B23" s="100" t="str">
        <f t="shared" si="0"/>
        <v>長津田</v>
      </c>
      <c r="C23" s="103"/>
      <c r="G23" s="139"/>
      <c r="H23" s="140"/>
      <c r="I23" s="113" t="s">
        <v>101</v>
      </c>
    </row>
    <row r="24" spans="2:9" ht="14.25" thickBot="1">
      <c r="B24" s="100" t="str">
        <f t="shared" si="0"/>
        <v>中央林間</v>
      </c>
      <c r="C24" s="104"/>
      <c r="I24" s="117" t="s">
        <v>102</v>
      </c>
    </row>
    <row r="25" spans="2:9" ht="14.25" thickTop="1"/>
    <row r="40" spans="2:3">
      <c r="B40" s="91" t="s">
        <v>71</v>
      </c>
    </row>
    <row r="41" spans="2:3">
      <c r="B41" s="92" t="s">
        <v>72</v>
      </c>
      <c r="C41" s="93"/>
    </row>
    <row r="42" spans="2:3">
      <c r="B42" s="94" t="s">
        <v>73</v>
      </c>
      <c r="C42" s="94" t="s">
        <v>74</v>
      </c>
    </row>
    <row r="43" spans="2:3">
      <c r="B43" s="95" t="s">
        <v>75</v>
      </c>
      <c r="C43" s="96">
        <v>190</v>
      </c>
    </row>
    <row r="44" spans="2:3">
      <c r="B44" s="95" t="s">
        <v>76</v>
      </c>
      <c r="C44" s="96">
        <v>210</v>
      </c>
    </row>
    <row r="45" spans="2:3">
      <c r="B45" s="95" t="s">
        <v>77</v>
      </c>
      <c r="C45" s="96">
        <v>240</v>
      </c>
    </row>
    <row r="46" spans="2:3">
      <c r="B46" s="95" t="s">
        <v>78</v>
      </c>
      <c r="C46" s="96">
        <v>240</v>
      </c>
    </row>
    <row r="47" spans="2:3">
      <c r="B47" s="95" t="s">
        <v>79</v>
      </c>
      <c r="C47" s="96">
        <v>240</v>
      </c>
    </row>
    <row r="48" spans="2:3">
      <c r="B48" s="95" t="s">
        <v>80</v>
      </c>
      <c r="C48" s="96">
        <v>260</v>
      </c>
    </row>
    <row r="49" spans="2:9">
      <c r="B49" s="95" t="s">
        <v>81</v>
      </c>
      <c r="C49" s="96">
        <v>290</v>
      </c>
    </row>
    <row r="50" spans="2:9">
      <c r="B50" s="95" t="s">
        <v>82</v>
      </c>
      <c r="C50" s="96">
        <v>320</v>
      </c>
    </row>
    <row r="51" spans="2:9">
      <c r="B51" s="97"/>
      <c r="C51" s="98"/>
    </row>
    <row r="52" spans="2:9" ht="14.25">
      <c r="B52" s="99" t="s">
        <v>83</v>
      </c>
      <c r="C52" s="93"/>
      <c r="G52" s="105" t="s">
        <v>84</v>
      </c>
      <c r="H52" s="106" t="s">
        <v>85</v>
      </c>
      <c r="I52" s="107" t="s">
        <v>86</v>
      </c>
    </row>
    <row r="53" spans="2:9" ht="15" thickBot="1">
      <c r="B53" s="94" t="s">
        <v>73</v>
      </c>
      <c r="C53" s="101" t="s">
        <v>74</v>
      </c>
      <c r="G53" s="108" t="s">
        <v>87</v>
      </c>
      <c r="H53" s="109" t="s">
        <v>88</v>
      </c>
      <c r="I53" s="110" t="s">
        <v>89</v>
      </c>
    </row>
    <row r="54" spans="2:9" ht="15" thickTop="1">
      <c r="B54" s="100" t="str">
        <f>IF(B43="","",B43)</f>
        <v>二子玉川</v>
      </c>
      <c r="C54" s="102">
        <f>ROUNDUP(C43/2,-1)</f>
        <v>100</v>
      </c>
      <c r="G54" s="131" t="s">
        <v>90</v>
      </c>
      <c r="H54" s="133" t="s">
        <v>91</v>
      </c>
      <c r="I54" s="111" t="s">
        <v>92</v>
      </c>
    </row>
    <row r="55" spans="2:9" ht="14.25">
      <c r="B55" s="100" t="str">
        <f t="shared" ref="B55:B61" si="1">IF(B44="","",B44)</f>
        <v>溝口</v>
      </c>
      <c r="C55" s="103">
        <f t="shared" ref="C55:C61" si="2">ROUNDUP(C44/2,-1)</f>
        <v>110</v>
      </c>
      <c r="G55" s="132"/>
      <c r="H55" s="134"/>
      <c r="I55" s="112" t="s">
        <v>93</v>
      </c>
    </row>
    <row r="56" spans="2:9" ht="15" thickBot="1">
      <c r="B56" s="100" t="str">
        <f t="shared" si="1"/>
        <v>鷺沼</v>
      </c>
      <c r="C56" s="103">
        <f t="shared" si="2"/>
        <v>120</v>
      </c>
      <c r="G56" s="132"/>
      <c r="H56" s="134"/>
      <c r="I56" s="112" t="s">
        <v>94</v>
      </c>
    </row>
    <row r="57" spans="2:9" ht="15.75" thickTop="1" thickBot="1">
      <c r="B57" s="100" t="str">
        <f t="shared" si="1"/>
        <v>たまプラーザ</v>
      </c>
      <c r="C57" s="103">
        <f t="shared" si="2"/>
        <v>120</v>
      </c>
      <c r="G57" s="135" t="s">
        <v>95</v>
      </c>
      <c r="H57" s="137" t="s">
        <v>96</v>
      </c>
      <c r="I57" s="116" t="s">
        <v>97</v>
      </c>
    </row>
    <row r="58" spans="2:9" ht="15.75" thickTop="1" thickBot="1">
      <c r="B58" s="100" t="str">
        <f t="shared" si="1"/>
        <v>あざみ野</v>
      </c>
      <c r="C58" s="103">
        <f t="shared" si="2"/>
        <v>120</v>
      </c>
      <c r="G58" s="136"/>
      <c r="H58" s="138"/>
      <c r="I58" s="115" t="s">
        <v>103</v>
      </c>
    </row>
    <row r="59" spans="2:9" ht="15" thickTop="1">
      <c r="B59" s="100" t="str">
        <f t="shared" si="1"/>
        <v>青葉台</v>
      </c>
      <c r="C59" s="103">
        <f t="shared" si="2"/>
        <v>130</v>
      </c>
      <c r="G59" s="132" t="s">
        <v>98</v>
      </c>
      <c r="H59" s="134" t="s">
        <v>99</v>
      </c>
      <c r="I59" s="114" t="s">
        <v>100</v>
      </c>
    </row>
    <row r="60" spans="2:9" ht="14.25">
      <c r="B60" s="100" t="str">
        <f t="shared" si="1"/>
        <v>長津田</v>
      </c>
      <c r="C60" s="103">
        <f t="shared" si="2"/>
        <v>150</v>
      </c>
      <c r="G60" s="139"/>
      <c r="H60" s="140"/>
      <c r="I60" s="113" t="s">
        <v>101</v>
      </c>
    </row>
    <row r="61" spans="2:9" ht="14.25" thickBot="1">
      <c r="B61" s="100" t="str">
        <f t="shared" si="1"/>
        <v>中央林間</v>
      </c>
      <c r="C61" s="104">
        <f t="shared" si="2"/>
        <v>160</v>
      </c>
      <c r="I61" s="117" t="s">
        <v>102</v>
      </c>
    </row>
    <row r="62" spans="2:9" ht="14.25" thickTop="1"/>
  </sheetData>
  <mergeCells count="12">
    <mergeCell ref="G17:G19"/>
    <mergeCell ref="H17:H19"/>
    <mergeCell ref="G20:G21"/>
    <mergeCell ref="H20:H21"/>
    <mergeCell ref="G22:G23"/>
    <mergeCell ref="H22:H23"/>
    <mergeCell ref="G54:G56"/>
    <mergeCell ref="H54:H56"/>
    <mergeCell ref="G57:G58"/>
    <mergeCell ref="H57:H58"/>
    <mergeCell ref="G59:G60"/>
    <mergeCell ref="H59:H60"/>
  </mergeCells>
  <phoneticPr fontId="2"/>
  <conditionalFormatting sqref="C13 C50">
    <cfRule type="expression" dxfId="6" priority="1" stopIfTrue="1">
      <formula>AND($E$15=C13,$A4=$E$5)</formula>
    </cfRule>
  </conditionalFormatting>
  <conditionalFormatting sqref="C24 C61">
    <cfRule type="expression" dxfId="5" priority="2" stopIfTrue="1">
      <formula>AND($E$15=C24,$A4=$B$23)</formula>
    </cfRule>
  </conditionalFormatting>
  <conditionalFormatting sqref="C11:C12 C48:C49">
    <cfRule type="expression" dxfId="4" priority="3" stopIfTrue="1">
      <formula>AND($E$15=C11,$A6=$E$5)</formula>
    </cfRule>
  </conditionalFormatting>
  <conditionalFormatting sqref="C22:C23 C59:C60">
    <cfRule type="expression" dxfId="3" priority="4" stopIfTrue="1">
      <formula>AND($E$15=C22,#REF!=$B$23)</formula>
    </cfRule>
  </conditionalFormatting>
  <conditionalFormatting sqref="C17:C19 C54:C56">
    <cfRule type="expression" dxfId="2" priority="5" stopIfTrue="1">
      <formula>AND($E$15=C17,$A5=$B$23)</formula>
    </cfRule>
  </conditionalFormatting>
  <conditionalFormatting sqref="C20:C21 C57:C58">
    <cfRule type="expression" dxfId="1" priority="6" stopIfTrue="1">
      <formula>AND($E$15=C20,#REF!=$B$23)</formula>
    </cfRule>
  </conditionalFormatting>
  <conditionalFormatting sqref="C6:C10 C43:C47">
    <cfRule type="expression" dxfId="0" priority="7" stopIfTrue="1">
      <formula>AND($E$15=C6,#REF!=$E$5)</formula>
    </cfRule>
  </conditionalFormatting>
  <pageMargins left="0.75" right="0.75" top="1" bottom="1" header="0.51200000000000001" footer="0.51200000000000001"/>
  <pageSetup paperSize="9" orientation="portrait" horizontalDpi="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43"/>
  <sheetViews>
    <sheetView showGridLines="0" workbookViewId="0">
      <selection activeCell="D3" sqref="D3"/>
    </sheetView>
  </sheetViews>
  <sheetFormatPr defaultRowHeight="13.5"/>
  <cols>
    <col min="4" max="4" width="9" style="5"/>
    <col min="5" max="5" width="2.5" customWidth="1"/>
    <col min="6" max="6" width="10.125" customWidth="1"/>
  </cols>
  <sheetData>
    <row r="1" spans="1:6" ht="14.25" thickBot="1">
      <c r="A1" s="141" t="s">
        <v>1</v>
      </c>
      <c r="B1" s="141"/>
      <c r="C1" s="141"/>
      <c r="D1" s="141"/>
      <c r="E1" s="141"/>
    </row>
    <row r="2" spans="1:6" ht="14.25" thickTop="1">
      <c r="A2" s="4" t="s">
        <v>2</v>
      </c>
      <c r="B2" s="4" t="s">
        <v>3</v>
      </c>
      <c r="C2" s="14" t="s">
        <v>4</v>
      </c>
      <c r="D2" s="15" t="s">
        <v>8</v>
      </c>
      <c r="F2" s="16" t="s">
        <v>5</v>
      </c>
    </row>
    <row r="3" spans="1:6" ht="14.25" thickBot="1">
      <c r="A3" s="8" t="s">
        <v>66</v>
      </c>
      <c r="B3" s="9">
        <v>220</v>
      </c>
      <c r="C3" s="17">
        <v>12</v>
      </c>
      <c r="D3" s="18"/>
      <c r="F3" s="19"/>
    </row>
    <row r="4" spans="1:6" ht="14.25" thickTop="1">
      <c r="A4" s="13" t="s">
        <v>9</v>
      </c>
    </row>
    <row r="40" spans="1:6" ht="14.25" thickBot="1">
      <c r="A40" s="141" t="s">
        <v>1</v>
      </c>
      <c r="B40" s="141"/>
      <c r="C40" s="141"/>
      <c r="D40" s="141"/>
      <c r="E40" s="141"/>
    </row>
    <row r="41" spans="1:6" ht="14.25" thickTop="1">
      <c r="A41" s="4" t="s">
        <v>2</v>
      </c>
      <c r="B41" s="4" t="s">
        <v>3</v>
      </c>
      <c r="C41" s="14" t="s">
        <v>4</v>
      </c>
      <c r="D41" s="15" t="s">
        <v>8</v>
      </c>
      <c r="F41" s="16" t="s">
        <v>5</v>
      </c>
    </row>
    <row r="42" spans="1:6" ht="14.25" thickBot="1">
      <c r="A42" s="8" t="s">
        <v>66</v>
      </c>
      <c r="B42" s="9">
        <v>220</v>
      </c>
      <c r="C42" s="17">
        <v>12</v>
      </c>
      <c r="D42" s="18">
        <f>F42*C42</f>
        <v>228</v>
      </c>
      <c r="F42" s="19">
        <f>ROUNDUP(B42/C42,0)</f>
        <v>19</v>
      </c>
    </row>
    <row r="43" spans="1:6" ht="14.25" thickTop="1">
      <c r="A43" s="13" t="s">
        <v>9</v>
      </c>
    </row>
  </sheetData>
  <mergeCells count="2">
    <mergeCell ref="A1:E1"/>
    <mergeCell ref="A40:E40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43"/>
  <sheetViews>
    <sheetView showGridLines="0" workbookViewId="0">
      <selection activeCell="B3" sqref="B3"/>
    </sheetView>
  </sheetViews>
  <sheetFormatPr defaultRowHeight="13.5"/>
  <cols>
    <col min="4" max="4" width="2" customWidth="1"/>
    <col min="5" max="6" width="10.125" customWidth="1"/>
  </cols>
  <sheetData>
    <row r="1" spans="1:6" ht="14.25" thickBot="1">
      <c r="A1" s="141" t="s">
        <v>1</v>
      </c>
      <c r="B1" s="141"/>
      <c r="C1" s="141"/>
      <c r="D1" s="3"/>
    </row>
    <row r="2" spans="1:6" ht="14.25" thickTop="1">
      <c r="A2" s="4" t="s">
        <v>2</v>
      </c>
      <c r="B2" s="4" t="s">
        <v>3</v>
      </c>
      <c r="C2" s="4" t="s">
        <v>4</v>
      </c>
      <c r="D2" s="5"/>
      <c r="E2" s="6" t="s">
        <v>5</v>
      </c>
      <c r="F2" s="7" t="s">
        <v>6</v>
      </c>
    </row>
    <row r="3" spans="1:6" ht="14.25" thickBot="1">
      <c r="A3" s="8" t="s">
        <v>66</v>
      </c>
      <c r="B3" s="9">
        <v>220</v>
      </c>
      <c r="C3" s="9">
        <v>12</v>
      </c>
      <c r="D3" s="10"/>
      <c r="E3" s="11"/>
      <c r="F3" s="12"/>
    </row>
    <row r="4" spans="1:6" ht="14.25" thickTop="1">
      <c r="A4" s="13" t="s">
        <v>7</v>
      </c>
    </row>
    <row r="40" spans="1:6" ht="14.25" thickBot="1">
      <c r="A40" s="141" t="s">
        <v>1</v>
      </c>
      <c r="B40" s="141"/>
      <c r="C40" s="141"/>
      <c r="D40" s="3"/>
    </row>
    <row r="41" spans="1:6" ht="14.25" thickTop="1">
      <c r="A41" s="4" t="s">
        <v>2</v>
      </c>
      <c r="B41" s="4" t="s">
        <v>3</v>
      </c>
      <c r="C41" s="4" t="s">
        <v>4</v>
      </c>
      <c r="D41" s="5"/>
      <c r="E41" s="6" t="s">
        <v>5</v>
      </c>
      <c r="F41" s="7" t="s">
        <v>6</v>
      </c>
    </row>
    <row r="42" spans="1:6" ht="14.25" thickBot="1">
      <c r="A42" s="8" t="s">
        <v>66</v>
      </c>
      <c r="B42" s="9">
        <v>220</v>
      </c>
      <c r="C42" s="9">
        <v>12</v>
      </c>
      <c r="D42" s="10"/>
      <c r="E42" s="11">
        <f>ROUNDDOWN(B42/C42,0)</f>
        <v>18</v>
      </c>
      <c r="F42" s="12">
        <f>B42-C42*E42</f>
        <v>4</v>
      </c>
    </row>
    <row r="43" spans="1:6" ht="14.25" thickTop="1">
      <c r="A43" s="13" t="s">
        <v>7</v>
      </c>
    </row>
  </sheetData>
  <mergeCells count="2">
    <mergeCell ref="A1:C1"/>
    <mergeCell ref="A40:C40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45"/>
  <sheetViews>
    <sheetView showGridLines="0" zoomScaleNormal="100" workbookViewId="0">
      <selection activeCell="F3" sqref="F3"/>
    </sheetView>
  </sheetViews>
  <sheetFormatPr defaultRowHeight="13.5"/>
  <cols>
    <col min="1" max="1" width="14.5" customWidth="1"/>
    <col min="3" max="3" width="2.75" customWidth="1"/>
    <col min="5" max="5" width="2.375" customWidth="1"/>
  </cols>
  <sheetData>
    <row r="1" spans="1:6">
      <c r="A1" t="s">
        <v>70</v>
      </c>
    </row>
    <row r="2" spans="1:6" ht="14.25" thickBot="1">
      <c r="A2" s="55" t="s">
        <v>41</v>
      </c>
      <c r="B2" s="55" t="s">
        <v>42</v>
      </c>
      <c r="D2" s="55" t="s">
        <v>3</v>
      </c>
      <c r="F2" s="56" t="s">
        <v>43</v>
      </c>
    </row>
    <row r="3" spans="1:6">
      <c r="A3" s="55" t="s">
        <v>67</v>
      </c>
      <c r="B3" s="9">
        <v>24</v>
      </c>
      <c r="D3" s="9">
        <v>55</v>
      </c>
      <c r="F3" s="60"/>
    </row>
    <row r="4" spans="1:6">
      <c r="A4" s="55" t="s">
        <v>68</v>
      </c>
      <c r="B4" s="9">
        <v>12</v>
      </c>
      <c r="D4" s="9">
        <v>55</v>
      </c>
      <c r="F4" s="62"/>
    </row>
    <row r="5" spans="1:6" ht="14.25" thickBot="1">
      <c r="A5" s="55" t="s">
        <v>69</v>
      </c>
      <c r="B5" s="9">
        <v>25</v>
      </c>
      <c r="D5" s="9">
        <v>55</v>
      </c>
      <c r="F5" s="61"/>
    </row>
    <row r="6" spans="1:6">
      <c r="A6" t="s">
        <v>44</v>
      </c>
    </row>
    <row r="40" spans="1:6">
      <c r="A40" t="s">
        <v>40</v>
      </c>
    </row>
    <row r="41" spans="1:6" ht="14.25" thickBot="1">
      <c r="A41" s="55" t="s">
        <v>41</v>
      </c>
      <c r="B41" s="55" t="s">
        <v>42</v>
      </c>
      <c r="D41" s="55" t="s">
        <v>3</v>
      </c>
      <c r="F41" s="56" t="s">
        <v>43</v>
      </c>
    </row>
    <row r="42" spans="1:6">
      <c r="A42" s="55" t="s">
        <v>67</v>
      </c>
      <c r="B42" s="9">
        <v>24</v>
      </c>
      <c r="D42" s="9">
        <v>55</v>
      </c>
      <c r="F42" s="57">
        <f>ROUNDUP(D42/B42,0)*B42</f>
        <v>72</v>
      </c>
    </row>
    <row r="43" spans="1:6">
      <c r="A43" s="55" t="s">
        <v>68</v>
      </c>
      <c r="B43" s="9">
        <v>12</v>
      </c>
      <c r="D43" s="9">
        <v>55</v>
      </c>
      <c r="F43" s="58">
        <f>ROUNDUP(D43/B43,0)*B43</f>
        <v>60</v>
      </c>
    </row>
    <row r="44" spans="1:6" ht="14.25" thickBot="1">
      <c r="A44" s="55" t="s">
        <v>69</v>
      </c>
      <c r="B44" s="9">
        <v>25</v>
      </c>
      <c r="D44" s="9">
        <v>55</v>
      </c>
      <c r="F44" s="59">
        <f>ROUNDUP(D44/B44,0)*B44</f>
        <v>75</v>
      </c>
    </row>
    <row r="45" spans="1:6">
      <c r="A45" t="s">
        <v>44</v>
      </c>
    </row>
  </sheetData>
  <phoneticPr fontId="2"/>
  <pageMargins left="0.75" right="0.75" top="1" bottom="1" header="0.51200000000000001" footer="0.51200000000000001"/>
  <pageSetup paperSize="9" scale="93" orientation="portrait" horizontalDpi="400" verticalDpi="4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3:N63"/>
  <sheetViews>
    <sheetView showGridLines="0" zoomScaleNormal="100" workbookViewId="0">
      <selection activeCell="D6" sqref="D6"/>
    </sheetView>
  </sheetViews>
  <sheetFormatPr defaultRowHeight="13.5"/>
  <cols>
    <col min="2" max="2" width="10.625" customWidth="1"/>
  </cols>
  <sheetData>
    <row r="3" spans="1:14" ht="14.25" thickBot="1">
      <c r="B3" s="53" t="s">
        <v>36</v>
      </c>
      <c r="D3" s="53" t="s">
        <v>37</v>
      </c>
      <c r="I3" s="53" t="s">
        <v>36</v>
      </c>
      <c r="K3" s="53" t="s">
        <v>37</v>
      </c>
    </row>
    <row r="4" spans="1:14" ht="15" thickTop="1" thickBot="1">
      <c r="B4" s="51">
        <v>56</v>
      </c>
      <c r="D4" s="51">
        <v>43</v>
      </c>
      <c r="I4" s="51">
        <v>56</v>
      </c>
      <c r="K4" s="51">
        <v>43</v>
      </c>
    </row>
    <row r="5" spans="1:14" ht="15" thickTop="1" thickBot="1"/>
    <row r="6" spans="1:14" ht="15" thickTop="1" thickBot="1">
      <c r="B6" t="s">
        <v>38</v>
      </c>
      <c r="D6" s="54"/>
      <c r="I6" t="s">
        <v>38</v>
      </c>
      <c r="K6" s="54">
        <f>MIN(I4,K4)</f>
        <v>43</v>
      </c>
    </row>
    <row r="7" spans="1:14" ht="14.25" thickTop="1"/>
    <row r="8" spans="1:14">
      <c r="E8" t="s">
        <v>39</v>
      </c>
      <c r="L8" t="s">
        <v>39</v>
      </c>
    </row>
    <row r="11" spans="1:14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</row>
    <row r="12" spans="1:14" ht="36" customHeight="1"/>
    <row r="13" spans="1:14" ht="14.25">
      <c r="B13" s="1" t="s">
        <v>104</v>
      </c>
      <c r="C13" s="1"/>
      <c r="D13" s="1"/>
    </row>
    <row r="14" spans="1:14" ht="14.25">
      <c r="B14" s="1"/>
      <c r="C14" s="1"/>
      <c r="D14" s="1"/>
    </row>
    <row r="15" spans="1:14" ht="15" thickBot="1">
      <c r="B15" s="36" t="s">
        <v>24</v>
      </c>
      <c r="C15" s="36" t="s">
        <v>25</v>
      </c>
      <c r="D15" s="37" t="s">
        <v>26</v>
      </c>
    </row>
    <row r="16" spans="1:14" ht="15" thickTop="1">
      <c r="B16" s="38" t="s">
        <v>60</v>
      </c>
      <c r="C16" s="90">
        <v>15324</v>
      </c>
      <c r="D16" s="89"/>
    </row>
    <row r="17" spans="2:5" ht="14.25">
      <c r="B17" s="38" t="s">
        <v>61</v>
      </c>
      <c r="C17" s="90">
        <v>7856</v>
      </c>
      <c r="D17" s="40"/>
    </row>
    <row r="18" spans="2:5" ht="14.25">
      <c r="B18" s="38" t="s">
        <v>62</v>
      </c>
      <c r="C18" s="90">
        <v>12356</v>
      </c>
      <c r="D18" s="40"/>
    </row>
    <row r="19" spans="2:5" ht="14.25">
      <c r="B19" s="38" t="s">
        <v>63</v>
      </c>
      <c r="C19" s="90">
        <v>10025</v>
      </c>
      <c r="D19" s="40"/>
    </row>
    <row r="20" spans="2:5" ht="14.25">
      <c r="B20" s="38" t="s">
        <v>64</v>
      </c>
      <c r="C20" s="90">
        <v>9853</v>
      </c>
      <c r="D20" s="64"/>
    </row>
    <row r="21" spans="2:5" ht="15" thickBot="1">
      <c r="B21" s="38" t="s">
        <v>65</v>
      </c>
      <c r="C21" s="90">
        <v>7986</v>
      </c>
      <c r="D21" s="63"/>
    </row>
    <row r="22" spans="2:5" ht="15.75" thickTop="1" thickBot="1">
      <c r="C22" s="1"/>
      <c r="D22" s="1"/>
    </row>
    <row r="23" spans="2:5" ht="15.75" thickTop="1" thickBot="1">
      <c r="C23" s="41" t="s">
        <v>27</v>
      </c>
      <c r="D23" s="42">
        <v>10000</v>
      </c>
      <c r="E23" t="s">
        <v>28</v>
      </c>
    </row>
    <row r="24" spans="2:5" ht="14.25" thickTop="1"/>
    <row r="52" spans="2:5" ht="14.25">
      <c r="B52" s="1" t="s">
        <v>104</v>
      </c>
      <c r="C52" s="1"/>
      <c r="D52" s="1"/>
    </row>
    <row r="53" spans="2:5" ht="14.25">
      <c r="B53" s="1"/>
      <c r="C53" s="1"/>
      <c r="D53" s="1"/>
    </row>
    <row r="54" spans="2:5" ht="15" thickBot="1">
      <c r="B54" s="36" t="s">
        <v>24</v>
      </c>
      <c r="C54" s="36" t="s">
        <v>25</v>
      </c>
      <c r="D54" s="37" t="s">
        <v>26</v>
      </c>
    </row>
    <row r="55" spans="2:5" ht="15" thickTop="1">
      <c r="B55" s="38" t="s">
        <v>60</v>
      </c>
      <c r="C55" s="90">
        <v>15324</v>
      </c>
      <c r="D55" s="89">
        <f t="shared" ref="D55:D60" si="0">MIN(C55,$D$62)</f>
        <v>10000</v>
      </c>
    </row>
    <row r="56" spans="2:5" ht="14.25">
      <c r="B56" s="38" t="s">
        <v>61</v>
      </c>
      <c r="C56" s="90">
        <v>7856</v>
      </c>
      <c r="D56" s="40">
        <f t="shared" si="0"/>
        <v>7856</v>
      </c>
    </row>
    <row r="57" spans="2:5" ht="14.25">
      <c r="B57" s="38" t="s">
        <v>62</v>
      </c>
      <c r="C57" s="90">
        <v>12356</v>
      </c>
      <c r="D57" s="40">
        <f t="shared" si="0"/>
        <v>10000</v>
      </c>
    </row>
    <row r="58" spans="2:5" ht="14.25">
      <c r="B58" s="38" t="s">
        <v>63</v>
      </c>
      <c r="C58" s="90">
        <v>10025</v>
      </c>
      <c r="D58" s="40">
        <f t="shared" si="0"/>
        <v>10000</v>
      </c>
    </row>
    <row r="59" spans="2:5" ht="14.25">
      <c r="B59" s="38" t="s">
        <v>64</v>
      </c>
      <c r="C59" s="90">
        <v>9853</v>
      </c>
      <c r="D59" s="64">
        <f t="shared" si="0"/>
        <v>9853</v>
      </c>
    </row>
    <row r="60" spans="2:5" ht="15" thickBot="1">
      <c r="B60" s="38" t="s">
        <v>65</v>
      </c>
      <c r="C60" s="90">
        <v>7986</v>
      </c>
      <c r="D60" s="63">
        <f t="shared" si="0"/>
        <v>7986</v>
      </c>
    </row>
    <row r="61" spans="2:5" ht="15.75" thickTop="1" thickBot="1">
      <c r="C61" s="1"/>
      <c r="D61" s="1"/>
    </row>
    <row r="62" spans="2:5" ht="15.75" thickTop="1" thickBot="1">
      <c r="C62" s="41" t="s">
        <v>27</v>
      </c>
      <c r="D62" s="42">
        <v>10000</v>
      </c>
      <c r="E62" t="s">
        <v>28</v>
      </c>
    </row>
    <row r="63" spans="2:5" ht="14.25" thickTop="1"/>
  </sheetData>
  <phoneticPr fontId="2"/>
  <dataValidations count="1">
    <dataValidation imeMode="off" allowBlank="1" showInputMessage="1" showErrorMessage="1" sqref="K4 I4 B4 D4"/>
  </dataValidations>
  <pageMargins left="0.75" right="0.75" top="1" bottom="1" header="0.51200000000000001" footer="0.51200000000000001"/>
  <pageSetup paperSize="9" scale="73" orientation="portrait" horizontalDpi="400" verticalDpi="400" r:id="rId1"/>
  <headerFooter alignWithMargins="0"/>
  <colBreaks count="1" manualBreakCount="1">
    <brk id="13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2:E52"/>
  <sheetViews>
    <sheetView showGridLines="0" workbookViewId="0">
      <selection activeCell="D5" sqref="D5"/>
    </sheetView>
  </sheetViews>
  <sheetFormatPr defaultRowHeight="13.5"/>
  <cols>
    <col min="1" max="1" width="5.75" customWidth="1"/>
    <col min="2" max="2" width="11.875" customWidth="1"/>
    <col min="3" max="3" width="11.5" customWidth="1"/>
    <col min="4" max="4" width="13.125" customWidth="1"/>
  </cols>
  <sheetData>
    <row r="2" spans="2:5" ht="17.25">
      <c r="B2" s="43" t="s">
        <v>29</v>
      </c>
    </row>
    <row r="4" spans="2:5" ht="15" thickBot="1">
      <c r="B4" s="49" t="s">
        <v>24</v>
      </c>
      <c r="C4" s="49" t="s">
        <v>30</v>
      </c>
      <c r="D4" s="50" t="s">
        <v>31</v>
      </c>
    </row>
    <row r="5" spans="2:5" ht="15" thickTop="1">
      <c r="B5" s="38" t="s">
        <v>60</v>
      </c>
      <c r="C5" s="39">
        <v>42</v>
      </c>
      <c r="D5" s="44"/>
    </row>
    <row r="6" spans="2:5" ht="14.25">
      <c r="B6" s="38" t="s">
        <v>61</v>
      </c>
      <c r="C6" s="39">
        <v>41</v>
      </c>
      <c r="D6" s="45"/>
    </row>
    <row r="7" spans="2:5" ht="14.25">
      <c r="B7" s="38" t="s">
        <v>62</v>
      </c>
      <c r="C7" s="39">
        <v>41</v>
      </c>
      <c r="D7" s="45"/>
    </row>
    <row r="8" spans="2:5" ht="14.25">
      <c r="B8" s="38" t="s">
        <v>63</v>
      </c>
      <c r="C8" s="39">
        <v>35</v>
      </c>
      <c r="D8" s="45"/>
    </row>
    <row r="9" spans="2:5" ht="15" thickBot="1">
      <c r="B9" s="38" t="s">
        <v>64</v>
      </c>
      <c r="C9" s="39">
        <v>36</v>
      </c>
      <c r="D9" s="46"/>
    </row>
    <row r="10" spans="2:5" ht="15" thickTop="1" thickBot="1"/>
    <row r="11" spans="2:5" ht="15" thickTop="1" thickBot="1">
      <c r="B11" t="s">
        <v>32</v>
      </c>
      <c r="D11" s="47">
        <v>1000</v>
      </c>
      <c r="E11" t="s">
        <v>34</v>
      </c>
    </row>
    <row r="12" spans="2:5" ht="15" thickTop="1" thickBot="1">
      <c r="B12" t="s">
        <v>33</v>
      </c>
      <c r="D12" s="48">
        <v>40</v>
      </c>
      <c r="E12" t="s">
        <v>35</v>
      </c>
    </row>
    <row r="13" spans="2:5" ht="14.25" thickTop="1"/>
    <row r="41" spans="2:4" ht="17.25">
      <c r="B41" s="43" t="s">
        <v>29</v>
      </c>
    </row>
    <row r="43" spans="2:4" ht="15" thickBot="1">
      <c r="B43" s="49" t="s">
        <v>24</v>
      </c>
      <c r="C43" s="49" t="s">
        <v>30</v>
      </c>
      <c r="D43" s="50" t="s">
        <v>31</v>
      </c>
    </row>
    <row r="44" spans="2:4" ht="15" thickTop="1">
      <c r="B44" s="38" t="s">
        <v>60</v>
      </c>
      <c r="C44" s="39">
        <v>42</v>
      </c>
      <c r="D44" s="44">
        <f>MIN(C44,$D$51)*$D$50</f>
        <v>40000</v>
      </c>
    </row>
    <row r="45" spans="2:4" ht="14.25">
      <c r="B45" s="38" t="s">
        <v>61</v>
      </c>
      <c r="C45" s="39">
        <v>41</v>
      </c>
      <c r="D45" s="45">
        <f>MIN(C45,$D$51)*$D$50</f>
        <v>40000</v>
      </c>
    </row>
    <row r="46" spans="2:4" ht="14.25">
      <c r="B46" s="38" t="s">
        <v>62</v>
      </c>
      <c r="C46" s="39">
        <v>41</v>
      </c>
      <c r="D46" s="45">
        <f>MIN(C46,$D$51)*$D$50</f>
        <v>40000</v>
      </c>
    </row>
    <row r="47" spans="2:4" ht="14.25">
      <c r="B47" s="38" t="s">
        <v>63</v>
      </c>
      <c r="C47" s="39">
        <v>35</v>
      </c>
      <c r="D47" s="45">
        <f>MIN(C47,$D$51)*$D$50</f>
        <v>35000</v>
      </c>
    </row>
    <row r="48" spans="2:4" ht="15" thickBot="1">
      <c r="B48" s="38" t="s">
        <v>64</v>
      </c>
      <c r="C48" s="39">
        <v>36</v>
      </c>
      <c r="D48" s="46">
        <f>MIN(C48,$D$51)*$D$50</f>
        <v>36000</v>
      </c>
    </row>
    <row r="49" spans="2:5" ht="15" thickTop="1" thickBot="1"/>
    <row r="50" spans="2:5" ht="15" thickTop="1" thickBot="1">
      <c r="B50" t="s">
        <v>32</v>
      </c>
      <c r="D50" s="47">
        <v>1000</v>
      </c>
      <c r="E50" t="s">
        <v>34</v>
      </c>
    </row>
    <row r="51" spans="2:5" ht="15" thickTop="1" thickBot="1">
      <c r="B51" t="s">
        <v>33</v>
      </c>
      <c r="D51" s="48">
        <v>40</v>
      </c>
      <c r="E51" t="s">
        <v>35</v>
      </c>
    </row>
    <row r="52" spans="2:5" ht="14.25" thickTop="1"/>
  </sheetData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B2:P56"/>
  <sheetViews>
    <sheetView showGridLines="0" workbookViewId="0">
      <selection activeCell="N22" sqref="N22"/>
    </sheetView>
  </sheetViews>
  <sheetFormatPr defaultRowHeight="13.5"/>
  <cols>
    <col min="1" max="1" width="2.25" style="65" customWidth="1"/>
    <col min="2" max="2" width="11.875" style="66" customWidth="1"/>
    <col min="3" max="5" width="6.5" style="66" customWidth="1"/>
    <col min="6" max="6" width="3.25" style="66" customWidth="1"/>
    <col min="7" max="7" width="9" style="65"/>
    <col min="8" max="10" width="6.625" style="65" customWidth="1"/>
    <col min="11" max="13" width="6.625" style="66" customWidth="1"/>
    <col min="14" max="14" width="12.875" style="66" customWidth="1"/>
    <col min="15" max="16" width="9" style="66"/>
    <col min="17" max="16384" width="9" style="65"/>
  </cols>
  <sheetData>
    <row r="2" spans="2:14">
      <c r="B2" s="66" t="s">
        <v>45</v>
      </c>
      <c r="G2" s="67" t="s">
        <v>46</v>
      </c>
      <c r="H2" s="67"/>
      <c r="I2" s="67"/>
      <c r="J2" s="67"/>
      <c r="N2" s="66" t="s">
        <v>47</v>
      </c>
    </row>
    <row r="3" spans="2:14" ht="14.25" thickBot="1">
      <c r="B3" s="68" t="s">
        <v>41</v>
      </c>
      <c r="C3" s="69" t="s">
        <v>48</v>
      </c>
      <c r="D3" s="69" t="s">
        <v>49</v>
      </c>
      <c r="E3" s="69" t="s">
        <v>50</v>
      </c>
      <c r="F3" s="70"/>
      <c r="G3" s="71" t="s">
        <v>51</v>
      </c>
      <c r="H3" s="71" t="s">
        <v>48</v>
      </c>
      <c r="I3" s="71" t="s">
        <v>49</v>
      </c>
      <c r="J3" s="71" t="s">
        <v>50</v>
      </c>
      <c r="N3" s="72" t="s">
        <v>52</v>
      </c>
    </row>
    <row r="4" spans="2:14" ht="15" thickTop="1" thickBot="1">
      <c r="B4" s="73" t="s">
        <v>53</v>
      </c>
      <c r="C4" s="74">
        <v>50</v>
      </c>
      <c r="D4" s="75">
        <v>48</v>
      </c>
      <c r="E4" s="76">
        <v>55</v>
      </c>
      <c r="F4" s="65"/>
      <c r="G4" s="77" t="s">
        <v>54</v>
      </c>
      <c r="H4" s="78">
        <v>6</v>
      </c>
      <c r="I4" s="78">
        <v>4</v>
      </c>
      <c r="J4" s="78"/>
      <c r="N4" s="79"/>
    </row>
    <row r="5" spans="2:14" ht="14.25" thickTop="1">
      <c r="D5" s="80"/>
      <c r="E5" s="80"/>
      <c r="F5" s="65"/>
      <c r="G5" s="77" t="s">
        <v>55</v>
      </c>
      <c r="H5" s="78"/>
      <c r="I5" s="78">
        <v>5</v>
      </c>
      <c r="J5" s="78">
        <v>3</v>
      </c>
      <c r="N5" s="81"/>
    </row>
    <row r="6" spans="2:14" ht="14.25" thickBot="1">
      <c r="D6" s="80"/>
      <c r="E6" s="80"/>
      <c r="F6" s="65"/>
      <c r="G6" s="77" t="s">
        <v>56</v>
      </c>
      <c r="H6" s="78">
        <v>8</v>
      </c>
      <c r="I6" s="78"/>
      <c r="J6" s="78">
        <v>7</v>
      </c>
      <c r="K6" s="82"/>
      <c r="L6" s="82"/>
      <c r="M6" s="82"/>
      <c r="N6" s="83"/>
    </row>
    <row r="7" spans="2:14" ht="14.25" thickTop="1">
      <c r="B7" s="65"/>
      <c r="C7" s="65"/>
      <c r="D7" s="65"/>
      <c r="E7" s="65"/>
      <c r="F7" s="65"/>
      <c r="K7" s="84"/>
      <c r="L7" s="84"/>
      <c r="M7" s="84"/>
    </row>
    <row r="8" spans="2:14">
      <c r="K8" s="84"/>
      <c r="L8" s="84"/>
      <c r="M8" s="84"/>
    </row>
    <row r="9" spans="2:14">
      <c r="K9" s="84"/>
      <c r="L9" s="84"/>
      <c r="M9" s="84"/>
    </row>
    <row r="10" spans="2:14">
      <c r="K10" s="84"/>
      <c r="L10" s="84"/>
      <c r="M10" s="84"/>
    </row>
    <row r="11" spans="2:14">
      <c r="K11" s="84"/>
      <c r="L11" s="84"/>
      <c r="M11" s="84"/>
    </row>
    <row r="12" spans="2:14">
      <c r="K12" s="84"/>
      <c r="L12" s="84"/>
      <c r="M12" s="84"/>
    </row>
    <row r="13" spans="2:14">
      <c r="K13" s="84"/>
      <c r="L13" s="84"/>
      <c r="M13" s="84"/>
    </row>
    <row r="14" spans="2:14">
      <c r="K14" s="82"/>
      <c r="L14" s="82"/>
      <c r="M14" s="82"/>
    </row>
    <row r="15" spans="2:14">
      <c r="K15" s="82"/>
      <c r="L15" s="82"/>
      <c r="M15" s="82"/>
    </row>
    <row r="16" spans="2:14">
      <c r="K16" s="82"/>
      <c r="L16" s="82"/>
      <c r="M16" s="82"/>
    </row>
    <row r="17" spans="11:13">
      <c r="K17" s="82"/>
      <c r="L17" s="82"/>
      <c r="M17" s="82"/>
    </row>
    <row r="18" spans="11:13">
      <c r="K18" s="82"/>
      <c r="L18" s="82"/>
      <c r="M18" s="82"/>
    </row>
    <row r="19" spans="11:13">
      <c r="K19" s="82"/>
      <c r="L19" s="82"/>
      <c r="M19" s="82"/>
    </row>
    <row r="20" spans="11:13">
      <c r="K20" s="82"/>
      <c r="L20" s="82"/>
      <c r="M20" s="82"/>
    </row>
    <row r="40" spans="2:14">
      <c r="B40" s="66" t="s">
        <v>45</v>
      </c>
      <c r="G40" s="67" t="s">
        <v>46</v>
      </c>
      <c r="H40" s="67"/>
      <c r="I40" s="67"/>
      <c r="J40" s="67"/>
      <c r="K40" s="66" t="s">
        <v>57</v>
      </c>
      <c r="N40" s="66" t="s">
        <v>47</v>
      </c>
    </row>
    <row r="41" spans="2:14" ht="14.25" thickBot="1">
      <c r="B41" s="68" t="s">
        <v>41</v>
      </c>
      <c r="C41" s="69" t="s">
        <v>48</v>
      </c>
      <c r="D41" s="69" t="s">
        <v>49</v>
      </c>
      <c r="E41" s="69" t="s">
        <v>50</v>
      </c>
      <c r="F41" s="70"/>
      <c r="G41" s="71" t="s">
        <v>51</v>
      </c>
      <c r="H41" s="71" t="s">
        <v>48</v>
      </c>
      <c r="I41" s="71" t="s">
        <v>49</v>
      </c>
      <c r="J41" s="71" t="s">
        <v>50</v>
      </c>
      <c r="K41" s="85" t="s">
        <v>48</v>
      </c>
      <c r="L41" s="85" t="s">
        <v>49</v>
      </c>
      <c r="M41" s="85" t="s">
        <v>50</v>
      </c>
      <c r="N41" s="72" t="s">
        <v>52</v>
      </c>
    </row>
    <row r="42" spans="2:14" ht="15" thickTop="1" thickBot="1">
      <c r="B42" s="73" t="s">
        <v>53</v>
      </c>
      <c r="C42" s="86">
        <v>50</v>
      </c>
      <c r="D42" s="87">
        <v>48</v>
      </c>
      <c r="E42" s="88">
        <v>55</v>
      </c>
      <c r="F42" s="65"/>
      <c r="G42" s="77" t="s">
        <v>54</v>
      </c>
      <c r="H42" s="78">
        <v>6</v>
      </c>
      <c r="I42" s="78">
        <v>4</v>
      </c>
      <c r="J42" s="78"/>
      <c r="K42" s="66">
        <f t="shared" ref="K42:M44" si="0">IF(H42="","",ROUNDDOWN(C$42/H42,0))</f>
        <v>8</v>
      </c>
      <c r="L42" s="66">
        <f t="shared" si="0"/>
        <v>12</v>
      </c>
      <c r="M42" s="66" t="str">
        <f t="shared" si="0"/>
        <v/>
      </c>
      <c r="N42" s="79">
        <f>MIN(K42:M42)</f>
        <v>8</v>
      </c>
    </row>
    <row r="43" spans="2:14" ht="14.25" thickTop="1">
      <c r="D43" s="80"/>
      <c r="E43" s="80"/>
      <c r="F43" s="65"/>
      <c r="G43" s="77" t="s">
        <v>58</v>
      </c>
      <c r="H43" s="78"/>
      <c r="I43" s="78">
        <v>5</v>
      </c>
      <c r="J43" s="78">
        <v>3</v>
      </c>
      <c r="K43" s="66" t="str">
        <f t="shared" si="0"/>
        <v/>
      </c>
      <c r="L43" s="66">
        <f t="shared" si="0"/>
        <v>9</v>
      </c>
      <c r="M43" s="66">
        <f t="shared" si="0"/>
        <v>18</v>
      </c>
      <c r="N43" s="81">
        <f>MIN(K43:M43)</f>
        <v>9</v>
      </c>
    </row>
    <row r="44" spans="2:14" ht="14.25" thickBot="1">
      <c r="D44" s="80"/>
      <c r="E44" s="80"/>
      <c r="F44" s="65"/>
      <c r="G44" s="77" t="s">
        <v>59</v>
      </c>
      <c r="H44" s="78">
        <v>8</v>
      </c>
      <c r="I44" s="78"/>
      <c r="J44" s="78">
        <v>7</v>
      </c>
      <c r="K44" s="66">
        <f t="shared" si="0"/>
        <v>6</v>
      </c>
      <c r="L44" s="66" t="str">
        <f t="shared" si="0"/>
        <v/>
      </c>
      <c r="M44" s="66">
        <f t="shared" si="0"/>
        <v>7</v>
      </c>
      <c r="N44" s="83">
        <f>MIN(K44:M44)</f>
        <v>6</v>
      </c>
    </row>
    <row r="45" spans="2:14" ht="14.25" thickTop="1">
      <c r="B45" s="65"/>
      <c r="C45" s="65"/>
      <c r="D45" s="65"/>
      <c r="E45" s="65"/>
      <c r="F45" s="65"/>
      <c r="K45" s="84"/>
      <c r="L45" s="84"/>
      <c r="M45" s="84"/>
    </row>
    <row r="46" spans="2:14">
      <c r="K46" s="84"/>
      <c r="L46" s="84"/>
      <c r="M46" s="84"/>
    </row>
    <row r="47" spans="2:14">
      <c r="K47" s="84"/>
      <c r="L47" s="84"/>
      <c r="M47" s="84"/>
    </row>
    <row r="48" spans="2:14">
      <c r="K48" s="84"/>
      <c r="L48" s="84"/>
      <c r="M48" s="84"/>
    </row>
    <row r="49" spans="11:13">
      <c r="K49" s="84"/>
      <c r="L49" s="84"/>
      <c r="M49" s="84"/>
    </row>
    <row r="50" spans="11:13">
      <c r="K50" s="84"/>
      <c r="L50" s="84"/>
      <c r="M50" s="84"/>
    </row>
    <row r="51" spans="11:13">
      <c r="K51" s="84"/>
      <c r="L51" s="84"/>
      <c r="M51" s="84"/>
    </row>
    <row r="52" spans="11:13">
      <c r="K52" s="82"/>
      <c r="L52" s="82"/>
      <c r="M52" s="82"/>
    </row>
    <row r="53" spans="11:13">
      <c r="K53" s="82"/>
      <c r="L53" s="82"/>
      <c r="M53" s="82"/>
    </row>
    <row r="54" spans="11:13">
      <c r="K54" s="82"/>
      <c r="L54" s="82"/>
      <c r="M54" s="82"/>
    </row>
    <row r="55" spans="11:13">
      <c r="K55" s="82"/>
      <c r="L55" s="82"/>
      <c r="M55" s="82"/>
    </row>
    <row r="56" spans="11:13">
      <c r="K56" s="82"/>
      <c r="L56" s="82"/>
      <c r="M56" s="82"/>
    </row>
  </sheetData>
  <phoneticPr fontId="2"/>
  <pageMargins left="0.75" right="0.75" top="1" bottom="1" header="0.51200000000000001" footer="0.51200000000000001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問100</vt:lpstr>
      <vt:lpstr>問1</vt:lpstr>
      <vt:lpstr>問2</vt:lpstr>
      <vt:lpstr>問3</vt:lpstr>
      <vt:lpstr>問4</vt:lpstr>
      <vt:lpstr>問5</vt:lpstr>
      <vt:lpstr>問6</vt:lpstr>
      <vt:lpstr>問25</vt:lpstr>
      <vt:lpstr>問5!Print_Area</vt:lpstr>
    </vt:vector>
  </TitlesOfParts>
  <Manager>エムティ･ソフト</Manager>
  <Company>エムティ･ソフト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関数1</dc:title>
  <dc:subject>max/min/roud/roudup/rounddownの使い方</dc:subject>
  <dc:creator>エムティ･ソフト</dc:creator>
  <cp:lastModifiedBy>Guest</cp:lastModifiedBy>
  <cp:lastPrinted>2004-04-08T10:53:47Z</cp:lastPrinted>
  <dcterms:created xsi:type="dcterms:W3CDTF">1998-10-29T04:16:41Z</dcterms:created>
  <dcterms:modified xsi:type="dcterms:W3CDTF">2020-05-07T18:56:14Z</dcterms:modified>
</cp:coreProperties>
</file>